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50" firstSheet="2" activeTab="2"/>
  </bookViews>
  <sheets>
    <sheet name="SPEC" sheetId="1" state="veryHidden" r:id="rId1"/>
    <sheet name="BoQ1"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1">#REF!</definedName>
    <definedName name="dfsg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1">#REF!</definedName>
    <definedName name="Service">#REF!</definedName>
    <definedName name="ServiceTax">#REF!</definedName>
    <definedName name="Tax">#REF!</definedName>
    <definedName name="TAXCODE">'SPEC'!$A$1:$A$6</definedName>
    <definedName name="TOT_ST">'[3]PRICE BID'!$G$14</definedName>
  </definedNames>
  <calcPr fullCalcOnLoad="1" fullPrecision="0"/>
</workbook>
</file>

<file path=xl/sharedStrings.xml><?xml version="1.0" encoding="utf-8"?>
<sst xmlns="http://schemas.openxmlformats.org/spreadsheetml/2006/main" count="225" uniqueCount="111">
  <si>
    <t>Sl.
No.</t>
  </si>
  <si>
    <t>Item Code / Make</t>
  </si>
  <si>
    <t>Please Enable Macros to View BoQ information</t>
  </si>
  <si>
    <t>BoQ_Ver3.0</t>
  </si>
  <si>
    <t>Normal</t>
  </si>
  <si>
    <t>INR Only</t>
  </si>
  <si>
    <t>INR</t>
  </si>
  <si>
    <t>Select, Excess (+), Less (-)</t>
  </si>
  <si>
    <t xml:space="preserve"> </t>
  </si>
  <si>
    <t>NUMBER</t>
  </si>
  <si>
    <t>TEXT</t>
  </si>
  <si>
    <t>DATE</t>
  </si>
  <si>
    <t>Quantity</t>
  </si>
  <si>
    <t>Units</t>
  </si>
  <si>
    <t>Addition / Deduction</t>
  </si>
  <si>
    <t>Addition / Deduction Values</t>
  </si>
  <si>
    <t>Currency Convertion against each Item</t>
  </si>
  <si>
    <t>Quoted Currency in INR / Other Currency</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</si>
  <si>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</si>
  <si>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</si>
  <si>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</si>
  <si>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</si>
  <si>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</si>
  <si>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</si>
  <si>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</si>
  <si>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</si>
  <si>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</si>
  <si>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</si>
  <si>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</si>
  <si>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</si>
  <si>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ITEM: GAS CHROMATOGRAPH AT FACT</t>
  </si>
  <si>
    <t>Enquiry:MM/172/E26060</t>
  </si>
  <si>
    <t>Gas Chromatograph(GC) with two PP inlets, two FID and Integration Software at FACT-UC as per Technical Procurement Specifications (TPS) No. MS-UC-2022-01</t>
  </si>
  <si>
    <t>Number</t>
  </si>
  <si>
    <t>Computer as per TPS No. MS-UC-2022-01</t>
  </si>
  <si>
    <t>Printer as per TPS No. MS-UC-2022-01</t>
  </si>
  <si>
    <t>Column as per TPS No. MS-UC-2022-01</t>
  </si>
  <si>
    <t>Pre column as per TPS No. MS-UC-2022-01</t>
  </si>
  <si>
    <t>Spares &amp; consumables as per Bill Of Materials of TPS</t>
  </si>
  <si>
    <t>SET</t>
  </si>
  <si>
    <t>Installation &amp; Commissioning of Gas Chromatograph &amp; software: Installation &amp;Commissioning, documentation, etc. of Gas Chromatograph as per Technical Procurement Specification (TPS)</t>
  </si>
  <si>
    <t>LS</t>
  </si>
  <si>
    <t>Annual Maintenance Contract Year 4 (GC and software) after warranty period of 3 years</t>
  </si>
  <si>
    <t>Annual Maintenance Contract Year 5 (GC and software) after warranty period of 3 years</t>
  </si>
  <si>
    <t>Annual Maintenance Contract Year 1 (PC and Printer) after warranty period of 1 year</t>
  </si>
  <si>
    <t>Annual Maintenance Contract Year 2 (PC and Printer) after warranty period of 1 year</t>
  </si>
  <si>
    <t>Annual Maintenance Contract Year 3 (PC and Printer) after warranty period of 1 year</t>
  </si>
  <si>
    <t>Annual Maintenance Contract Year 4 (PC and Printer) after warranty period of 1 year</t>
  </si>
  <si>
    <t>Annual Maintenance Contract Year 5 (PC and Printer) after warranty period of 1 year</t>
  </si>
  <si>
    <t>Tender Inviting Authority:- FERTILISERS AND CHEMICALS TRAVANCORE LTD., CENTRALISED MATERIALS, UDYOGAMANDAL, KERALA</t>
  </si>
  <si>
    <t>Item Code</t>
  </si>
  <si>
    <t>Offered Qty. (to be entered by the Bidder)</t>
  </si>
  <si>
    <t>TS#
 Suitability of Offer</t>
  </si>
  <si>
    <t>Total Basic Cost</t>
  </si>
  <si>
    <t>P&amp;F(value)</t>
  </si>
  <si>
    <t>HSN/SAC Code</t>
  </si>
  <si>
    <t>SGST (Value)</t>
  </si>
  <si>
    <t>GST (Value)</t>
  </si>
  <si>
    <t>IGST (Value)</t>
  </si>
  <si>
    <t>Payment Loading (value)</t>
  </si>
  <si>
    <t>FRA1#Freight Charges, if any (%)</t>
  </si>
  <si>
    <t>Freight Charges (value)</t>
  </si>
  <si>
    <t>Acceptance of LD Charges</t>
  </si>
  <si>
    <t>LD Loading, if not accepted</t>
  </si>
  <si>
    <t>Other Loading (value)</t>
  </si>
  <si>
    <t>Sub Total (Basic +P&amp;F+Tax)</t>
  </si>
  <si>
    <t>Freight Value</t>
  </si>
  <si>
    <t>SGST%</t>
  </si>
  <si>
    <t>GST%</t>
  </si>
  <si>
    <t>IGST%</t>
  </si>
  <si>
    <t>xxnodataxx</t>
  </si>
  <si>
    <t>Item1</t>
  </si>
  <si>
    <t>Item2</t>
  </si>
  <si>
    <t>Item3</t>
  </si>
  <si>
    <t>Item4</t>
  </si>
  <si>
    <t>Item5</t>
  </si>
  <si>
    <t>Item6</t>
  </si>
  <si>
    <t>Item7</t>
  </si>
  <si>
    <t>Item8</t>
  </si>
  <si>
    <t>Item9</t>
  </si>
  <si>
    <t>Item10</t>
  </si>
  <si>
    <t>Item11</t>
  </si>
  <si>
    <t>Item12</t>
  </si>
  <si>
    <t>Item13</t>
  </si>
  <si>
    <t>Item14</t>
  </si>
  <si>
    <t>NUMBER #</t>
  </si>
  <si>
    <t>TEXT #</t>
  </si>
  <si>
    <t>TEXT#</t>
  </si>
  <si>
    <r>
      <t>PRICE SCHEDULE</t>
    </r>
    <r>
      <rPr>
        <b/>
        <sz val="10"/>
        <color indexed="10"/>
        <rFont val="Arial"/>
        <family val="2"/>
      </rPr>
      <t xml:space="preserve">
(This BOQ template must not be modified/replaced by the bidder and the same should be uploaded after filling the relevent columns, else the bidder is liable to be rejected for this tender. Bidders are allowed to enter the Bidder Name and Values only)</t>
    </r>
  </si>
  <si>
    <t>Total Amount without Taxes</t>
  </si>
  <si>
    <t>Total Amount with Taxes and Other Charges</t>
  </si>
  <si>
    <t>Total Amount (with Taxes) and Other Charges in Words</t>
  </si>
  <si>
    <t>NO - NO TAX</t>
  </si>
  <si>
    <t>G0 Goods and Service Tax @ 0%</t>
  </si>
  <si>
    <t>G1 Goods and Service Tax @ 5%</t>
  </si>
  <si>
    <t>G2 Goods and Service Tax @ 12%</t>
  </si>
  <si>
    <t>G3 Goods and Service Tax @ 18%</t>
  </si>
  <si>
    <t>G4 Goods and Service Tax @ 28%</t>
  </si>
  <si>
    <r>
      <t xml:space="preserve">PBXX#
</t>
    </r>
    <r>
      <rPr>
        <sz val="10"/>
        <rFont val="Arial"/>
        <family val="2"/>
      </rPr>
      <t>BASIC RATE in figures - To be entered by the Bidder</t>
    </r>
  </si>
  <si>
    <r>
      <t>ZL08#</t>
    </r>
    <r>
      <rPr>
        <sz val="10"/>
        <rFont val="Arial"/>
        <family val="2"/>
      </rPr>
      <t xml:space="preserve">
P&amp;F Charges, if any - To be entered by the Bidder (%)</t>
    </r>
  </si>
  <si>
    <r>
      <t>TAX#</t>
    </r>
    <r>
      <rPr>
        <sz val="10"/>
        <rFont val="Arial"/>
        <family val="2"/>
      </rPr>
      <t xml:space="preserve">
Select Appropriate Tax Code</t>
    </r>
  </si>
  <si>
    <r>
      <t>ZL01#</t>
    </r>
    <r>
      <rPr>
        <sz val="10"/>
        <rFont val="Arial"/>
        <family val="2"/>
      </rPr>
      <t xml:space="preserve">
Payment Loading (%)</t>
    </r>
  </si>
  <si>
    <r>
      <t>FRA1#</t>
    </r>
    <r>
      <rPr>
        <sz val="10"/>
        <rFont val="Arial"/>
        <family val="2"/>
      </rPr>
      <t xml:space="preserve">
Freight Charges (%)</t>
    </r>
  </si>
  <si>
    <r>
      <t xml:space="preserve">ZL21#
</t>
    </r>
    <r>
      <rPr>
        <sz val="10"/>
        <rFont val="Arial"/>
        <family val="2"/>
      </rPr>
      <t>Other Loading (%)</t>
    </r>
  </si>
  <si>
    <t>Sl.No.</t>
  </si>
  <si>
    <t>Material Code</t>
  </si>
  <si>
    <t>Specification</t>
  </si>
  <si>
    <t>Qty.</t>
  </si>
  <si>
    <r>
      <t>Item Description
(Click Sheet '</t>
    </r>
    <r>
      <rPr>
        <b/>
        <sz val="10"/>
        <color indexed="33"/>
        <rFont val="Arial"/>
        <family val="2"/>
      </rPr>
      <t>SPEC</t>
    </r>
    <r>
      <rPr>
        <sz val="10"/>
        <rFont val="Arial"/>
        <family val="2"/>
      </rPr>
      <t>' to view full specification)</t>
    </r>
  </si>
  <si>
    <t xml:space="preserve">GSTIN: </t>
  </si>
  <si>
    <t>PLACE / STATE
OF SUPPLY: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</si>
</sst>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_);[Red]\(0.00\)"/>
    <numFmt numFmtId="178" formatCode="0.00##\%;[Red]\(0.00##\%\)"/>
    <numFmt numFmtId="179" formatCode="0.00##;[Red]\(0.00##\)"/>
  </numFmts>
  <fonts count="73">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6"/>
      <color indexed="10"/>
      <name val="Arial"/>
      <family val="2"/>
    </font>
    <font>
      <b/>
      <sz val="12"/>
      <name val="Arial"/>
      <family val="2"/>
    </font>
    <font>
      <b/>
      <u val="single"/>
      <sz val="10"/>
      <color indexed="10"/>
      <name val="Arial"/>
      <family val="2"/>
    </font>
    <font>
      <b/>
      <sz val="10"/>
      <name val="Arial"/>
      <family val="2"/>
    </font>
    <font>
      <b/>
      <sz val="10"/>
      <color indexed="23"/>
      <name val="Arial"/>
      <family val="2"/>
    </font>
    <font>
      <b/>
      <i/>
      <sz val="10"/>
      <color indexed="8"/>
      <name val="Arial"/>
      <family val="2"/>
    </font>
    <font>
      <sz val="10"/>
      <color indexed="23"/>
      <name val="Arial"/>
      <family val="2"/>
    </font>
    <font>
      <b/>
      <u val="single"/>
      <sz val="10"/>
      <color indexed="8"/>
      <name val="Arial"/>
      <family val="2"/>
    </font>
    <font>
      <b/>
      <u val="single"/>
      <sz val="10"/>
      <color indexed="23"/>
      <name val="Arial"/>
      <family val="2"/>
    </font>
    <font>
      <b/>
      <sz val="10"/>
      <color indexed="10"/>
      <name val="Arial"/>
      <family val="2"/>
    </font>
    <font>
      <sz val="10"/>
      <color indexed="8"/>
      <name val="Arial"/>
      <family val="2"/>
    </font>
    <font>
      <sz val="10"/>
      <color indexed="31"/>
      <name val="Arial"/>
      <family val="2"/>
    </font>
    <font>
      <b/>
      <sz val="10"/>
      <color indexed="16"/>
      <name val="Arial"/>
      <family val="2"/>
    </font>
    <font>
      <b/>
      <sz val="10"/>
      <color indexed="17"/>
      <name val="Arial"/>
      <family val="2"/>
    </font>
    <font>
      <sz val="8"/>
      <name val="Arial"/>
      <family val="2"/>
    </font>
    <font>
      <sz val="8"/>
      <name val="Segoe UI"/>
      <family val="2"/>
    </font>
    <font>
      <sz val="10"/>
      <color indexed="22"/>
      <name val="Arial"/>
      <family val="2"/>
    </font>
    <font>
      <sz val="9"/>
      <color indexed="8"/>
      <name val="Arial"/>
      <family val="2"/>
    </font>
    <font>
      <b/>
      <sz val="10"/>
      <color indexed="33"/>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rgb="FFFF0000"/>
      <name val="Arial"/>
      <family val="2"/>
    </font>
    <font>
      <b/>
      <u val="single"/>
      <sz val="10"/>
      <color rgb="FFFF0000"/>
      <name val="Arial"/>
      <family val="2"/>
    </font>
    <font>
      <b/>
      <sz val="10"/>
      <color theme="0" tint="-0.4999699890613556"/>
      <name val="Arial"/>
      <family val="2"/>
    </font>
    <font>
      <b/>
      <i/>
      <sz val="10"/>
      <color theme="1"/>
      <name val="Arial"/>
      <family val="2"/>
    </font>
    <font>
      <sz val="10"/>
      <color theme="0" tint="-0.4999699890613556"/>
      <name val="Arial"/>
      <family val="2"/>
    </font>
    <font>
      <b/>
      <u val="single"/>
      <sz val="10"/>
      <color theme="0" tint="-0.4999699890613556"/>
      <name val="Arial"/>
      <family val="2"/>
    </font>
    <font>
      <sz val="10"/>
      <color rgb="FF000000"/>
      <name val="Arial"/>
      <family val="2"/>
    </font>
    <font>
      <sz val="10"/>
      <color theme="4" tint="0.7999799847602844"/>
      <name val="Arial"/>
      <family val="2"/>
    </font>
    <font>
      <b/>
      <sz val="10"/>
      <color rgb="FF800000"/>
      <name val="Arial"/>
      <family val="2"/>
    </font>
    <font>
      <b/>
      <sz val="10"/>
      <color rgb="FF007A37"/>
      <name val="Arial"/>
      <family val="2"/>
    </font>
    <font>
      <sz val="10"/>
      <color theme="1"/>
      <name val="Arial"/>
      <family val="2"/>
    </font>
    <font>
      <b/>
      <sz val="10"/>
      <color rgb="FFFF0000"/>
      <name val="Arial"/>
      <family val="2"/>
    </font>
    <font>
      <sz val="9"/>
      <color theme="1"/>
      <name val="Arial"/>
      <family val="2"/>
    </font>
    <font>
      <b/>
      <sz val="10"/>
      <color rgb="FF03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style="thin"/>
      <right style="thin"/>
      <top style="thin"/>
      <bottom style="thin"/>
    </border>
    <border>
      <left/>
      <right style="thin">
        <color indexed="63"/>
      </right>
      <top/>
      <bottom style="thin">
        <color indexed="63"/>
      </bottom>
    </border>
    <border>
      <left>
        <color indexed="63"/>
      </left>
      <right style="thin">
        <color indexed="63"/>
      </right>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1">
    <xf numFmtId="0" fontId="0" fillId="0" borderId="0" xfId="0" applyFont="1" applyAlignment="1">
      <alignment/>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1" fontId="59" fillId="0" borderId="10" xfId="57" applyNumberFormat="1" applyFont="1" applyFill="1" applyBorder="1" applyAlignment="1">
      <alignment horizontal="right" vertical="center"/>
      <protection/>
    </xf>
    <xf numFmtId="1" fontId="60" fillId="0" borderId="10" xfId="57" applyNumberFormat="1" applyFont="1" applyFill="1" applyBorder="1" applyAlignment="1">
      <alignment horizontal="right" vertical="center"/>
      <protection/>
    </xf>
    <xf numFmtId="40" fontId="26" fillId="0" borderId="10" xfId="57" applyNumberFormat="1" applyFont="1" applyFill="1" applyBorder="1" applyAlignment="1">
      <alignment vertical="center"/>
      <protection/>
    </xf>
    <xf numFmtId="178" fontId="61" fillId="0" borderId="10" xfId="57" applyNumberFormat="1" applyFont="1" applyFill="1" applyBorder="1" applyAlignment="1" applyProtection="1">
      <alignment vertical="center"/>
      <protection locked="0"/>
    </xf>
    <xf numFmtId="40" fontId="61" fillId="0" borderId="10" xfId="57" applyNumberFormat="1" applyFont="1" applyFill="1" applyBorder="1" applyAlignment="1" applyProtection="1">
      <alignment vertical="center"/>
      <protection locked="0"/>
    </xf>
    <xf numFmtId="10" fontId="61" fillId="0" borderId="10" xfId="57" applyNumberFormat="1" applyFont="1" applyFill="1" applyBorder="1" applyAlignment="1">
      <alignment vertical="center"/>
      <protection/>
    </xf>
    <xf numFmtId="49" fontId="26" fillId="0" borderId="10" xfId="57" applyNumberFormat="1" applyFont="1" applyFill="1" applyBorder="1" applyAlignment="1">
      <alignment horizontal="right" vertical="center"/>
      <protection/>
    </xf>
    <xf numFmtId="178" fontId="26" fillId="0" borderId="10" xfId="57" applyNumberFormat="1" applyFont="1" applyFill="1" applyBorder="1" applyAlignment="1">
      <alignment horizontal="right" vertical="center"/>
      <protection/>
    </xf>
    <xf numFmtId="179" fontId="26" fillId="0" borderId="10" xfId="57" applyNumberFormat="1" applyFont="1" applyFill="1" applyBorder="1" applyAlignment="1">
      <alignment horizontal="right" vertical="center"/>
      <protection/>
    </xf>
    <xf numFmtId="0" fontId="26" fillId="0" borderId="11" xfId="57" applyNumberFormat="1" applyFont="1" applyFill="1" applyBorder="1" applyAlignment="1">
      <alignment vertical="center"/>
      <protection/>
    </xf>
    <xf numFmtId="0" fontId="26" fillId="0" borderId="12" xfId="57" applyNumberFormat="1" applyFont="1" applyFill="1" applyBorder="1" applyAlignment="1">
      <alignment vertical="center"/>
      <protection/>
    </xf>
    <xf numFmtId="0" fontId="61" fillId="0" borderId="12" xfId="57" applyNumberFormat="1" applyFont="1" applyFill="1" applyBorder="1" applyAlignment="1">
      <alignment vertical="center"/>
      <protection/>
    </xf>
    <xf numFmtId="0" fontId="26" fillId="0" borderId="0" xfId="57" applyNumberFormat="1" applyFont="1" applyFill="1" applyBorder="1" applyAlignment="1">
      <alignment vertical="center"/>
      <protection/>
    </xf>
    <xf numFmtId="1" fontId="62" fillId="0" borderId="12" xfId="59" applyNumberFormat="1" applyFont="1" applyFill="1" applyBorder="1" applyAlignment="1" applyProtection="1">
      <alignment horizontal="center" vertical="center"/>
      <protection/>
    </xf>
    <xf numFmtId="177" fontId="62" fillId="0" borderId="12" xfId="59" applyNumberFormat="1" applyFont="1" applyFill="1" applyBorder="1" applyAlignment="1" applyProtection="1">
      <alignment horizontal="center" vertical="center"/>
      <protection/>
    </xf>
    <xf numFmtId="1" fontId="6" fillId="0" borderId="12" xfId="57" applyNumberFormat="1" applyFont="1" applyFill="1" applyBorder="1" applyAlignment="1">
      <alignment horizontal="center" vertical="center"/>
      <protection/>
    </xf>
    <xf numFmtId="177" fontId="6" fillId="0" borderId="12" xfId="57" applyNumberFormat="1" applyFont="1" applyFill="1" applyBorder="1" applyAlignment="1">
      <alignment vertical="center"/>
      <protection/>
    </xf>
    <xf numFmtId="1" fontId="6" fillId="0" borderId="12" xfId="57" applyNumberFormat="1" applyFont="1" applyFill="1" applyBorder="1" applyAlignment="1">
      <alignment horizontal="left" vertical="center"/>
      <protection/>
    </xf>
    <xf numFmtId="1" fontId="6" fillId="0" borderId="12" xfId="57" applyNumberFormat="1" applyFont="1" applyFill="1" applyBorder="1" applyAlignment="1">
      <alignment vertical="center"/>
      <protection/>
    </xf>
    <xf numFmtId="1" fontId="26" fillId="0" borderId="12" xfId="57" applyNumberFormat="1" applyFont="1" applyFill="1" applyBorder="1" applyAlignment="1">
      <alignment vertical="center"/>
      <protection/>
    </xf>
    <xf numFmtId="40" fontId="6" fillId="0" borderId="12" xfId="57" applyNumberFormat="1" applyFont="1" applyFill="1" applyBorder="1" applyAlignment="1">
      <alignment vertical="center"/>
      <protection/>
    </xf>
    <xf numFmtId="178" fontId="63" fillId="0" borderId="12" xfId="57" applyNumberFormat="1" applyFont="1" applyFill="1" applyBorder="1" applyAlignment="1" applyProtection="1">
      <alignment vertical="center"/>
      <protection locked="0"/>
    </xf>
    <xf numFmtId="40" fontId="63" fillId="0" borderId="12" xfId="57" applyNumberFormat="1" applyFont="1" applyFill="1" applyBorder="1" applyAlignment="1" applyProtection="1">
      <alignment vertical="center"/>
      <protection locked="0"/>
    </xf>
    <xf numFmtId="10" fontId="63" fillId="0" borderId="12" xfId="57" applyNumberFormat="1" applyFont="1" applyFill="1" applyBorder="1" applyAlignment="1">
      <alignment vertical="center"/>
      <protection/>
    </xf>
    <xf numFmtId="49" fontId="6" fillId="0" borderId="12" xfId="57" applyNumberFormat="1" applyFont="1" applyFill="1" applyBorder="1" applyAlignment="1">
      <alignment horizontal="right" vertical="center"/>
      <protection/>
    </xf>
    <xf numFmtId="178" fontId="6" fillId="0" borderId="12" xfId="57" applyNumberFormat="1" applyFont="1" applyFill="1" applyBorder="1" applyAlignment="1">
      <alignment horizontal="right" vertical="center"/>
      <protection/>
    </xf>
    <xf numFmtId="179" fontId="6" fillId="0" borderId="12" xfId="57" applyNumberFormat="1" applyFont="1" applyFill="1" applyBorder="1" applyAlignment="1">
      <alignment horizontal="right" vertical="center"/>
      <protection/>
    </xf>
    <xf numFmtId="0" fontId="6" fillId="0" borderId="12" xfId="57" applyNumberFormat="1" applyFont="1" applyFill="1" applyBorder="1" applyAlignment="1">
      <alignment vertical="center"/>
      <protection/>
    </xf>
    <xf numFmtId="0" fontId="6" fillId="0" borderId="0" xfId="57" applyNumberFormat="1" applyFont="1" applyFill="1" applyBorder="1" applyAlignment="1">
      <alignment vertical="center"/>
      <protection/>
    </xf>
    <xf numFmtId="177" fontId="26" fillId="0" borderId="12" xfId="57" applyNumberFormat="1" applyFont="1" applyFill="1" applyBorder="1" applyAlignment="1">
      <alignment vertical="center"/>
      <protection/>
    </xf>
    <xf numFmtId="1" fontId="26" fillId="0" borderId="12" xfId="57" applyNumberFormat="1" applyFont="1" applyFill="1" applyBorder="1" applyAlignment="1">
      <alignment horizontal="center" vertical="center"/>
      <protection/>
    </xf>
    <xf numFmtId="1" fontId="26" fillId="0" borderId="12" xfId="57" applyNumberFormat="1" applyFont="1" applyFill="1" applyBorder="1" applyAlignment="1">
      <alignment horizontal="left" vertical="center"/>
      <protection/>
    </xf>
    <xf numFmtId="40" fontId="26" fillId="0" borderId="12" xfId="57" applyNumberFormat="1" applyFont="1" applyFill="1" applyBorder="1" applyAlignment="1">
      <alignment vertical="center"/>
      <protection/>
    </xf>
    <xf numFmtId="178" fontId="26" fillId="0" borderId="12" xfId="57" applyNumberFormat="1" applyFont="1" applyFill="1" applyBorder="1" applyAlignment="1">
      <alignment vertical="center"/>
      <protection/>
    </xf>
    <xf numFmtId="10" fontId="26" fillId="0" borderId="12" xfId="57" applyNumberFormat="1" applyFont="1" applyFill="1" applyBorder="1" applyAlignment="1">
      <alignment vertical="center"/>
      <protection/>
    </xf>
    <xf numFmtId="49" fontId="26" fillId="0" borderId="12" xfId="57" applyNumberFormat="1" applyFont="1" applyFill="1" applyBorder="1" applyAlignment="1">
      <alignment horizontal="right" vertical="center"/>
      <protection/>
    </xf>
    <xf numFmtId="178" fontId="26" fillId="0" borderId="12" xfId="57" applyNumberFormat="1" applyFont="1" applyFill="1" applyBorder="1" applyAlignment="1">
      <alignment horizontal="right" vertical="center"/>
      <protection/>
    </xf>
    <xf numFmtId="179" fontId="26" fillId="0" borderId="12" xfId="57" applyNumberFormat="1" applyFont="1" applyFill="1" applyBorder="1" applyAlignment="1">
      <alignment horizontal="right" vertical="center"/>
      <protection/>
    </xf>
    <xf numFmtId="0" fontId="30" fillId="0" borderId="12" xfId="57" applyNumberFormat="1" applyFont="1" applyFill="1" applyBorder="1" applyAlignment="1">
      <alignment horizontal="left"/>
      <protection/>
    </xf>
    <xf numFmtId="0" fontId="64" fillId="0" borderId="12" xfId="57" applyNumberFormat="1" applyFont="1" applyFill="1" applyBorder="1" applyAlignment="1">
      <alignment horizontal="left"/>
      <protection/>
    </xf>
    <xf numFmtId="0" fontId="30" fillId="0" borderId="0" xfId="57" applyNumberFormat="1" applyFont="1" applyFill="1" applyBorder="1" applyAlignment="1">
      <alignment horizontal="left"/>
      <protection/>
    </xf>
    <xf numFmtId="1" fontId="64" fillId="0" borderId="12" xfId="57" applyNumberFormat="1" applyFont="1" applyFill="1" applyBorder="1" applyAlignment="1" applyProtection="1">
      <alignment horizontal="center" vertical="center" wrapText="1"/>
      <protection locked="0"/>
    </xf>
    <xf numFmtId="1" fontId="26" fillId="0" borderId="12" xfId="59" applyNumberFormat="1" applyFont="1" applyFill="1" applyBorder="1" applyAlignment="1" applyProtection="1">
      <alignment horizontal="left" vertical="center" wrapText="1"/>
      <protection/>
    </xf>
    <xf numFmtId="0" fontId="26" fillId="0" borderId="12" xfId="57" applyNumberFormat="1" applyFont="1" applyFill="1" applyBorder="1" applyAlignment="1" applyProtection="1">
      <alignment vertical="center"/>
      <protection locked="0"/>
    </xf>
    <xf numFmtId="0" fontId="61" fillId="0" borderId="12" xfId="57" applyNumberFormat="1" applyFont="1" applyFill="1" applyBorder="1" applyAlignment="1" applyProtection="1">
      <alignment vertical="center"/>
      <protection locked="0"/>
    </xf>
    <xf numFmtId="0" fontId="26" fillId="0" borderId="0" xfId="57" applyNumberFormat="1" applyFont="1" applyFill="1" applyAlignment="1" applyProtection="1">
      <alignment vertical="center"/>
      <protection locked="0"/>
    </xf>
    <xf numFmtId="0" fontId="26" fillId="0" borderId="0" xfId="57" applyNumberFormat="1" applyFont="1" applyFill="1" applyAlignment="1">
      <alignment vertical="center"/>
      <protection/>
    </xf>
    <xf numFmtId="0" fontId="6" fillId="0" borderId="12" xfId="57" applyNumberFormat="1" applyFont="1" applyFill="1" applyBorder="1">
      <alignment/>
      <protection/>
    </xf>
    <xf numFmtId="0" fontId="63" fillId="0" borderId="12" xfId="57" applyNumberFormat="1" applyFont="1" applyFill="1" applyBorder="1">
      <alignment/>
      <protection/>
    </xf>
    <xf numFmtId="0" fontId="6" fillId="0" borderId="0" xfId="57" applyNumberFormat="1" applyFont="1" applyFill="1">
      <alignment/>
      <protection/>
    </xf>
    <xf numFmtId="1" fontId="6" fillId="33" borderId="12" xfId="57" applyNumberFormat="1" applyFont="1" applyFill="1" applyBorder="1" applyAlignment="1">
      <alignment horizontal="center" vertical="center" wrapText="1"/>
      <protection/>
    </xf>
    <xf numFmtId="177" fontId="6" fillId="33" borderId="12" xfId="57" applyNumberFormat="1" applyFont="1" applyFill="1" applyBorder="1" applyAlignment="1">
      <alignment horizontal="center" vertical="center" wrapText="1"/>
      <protection/>
    </xf>
    <xf numFmtId="40" fontId="6" fillId="33" borderId="12" xfId="59" applyNumberFormat="1" applyFont="1" applyFill="1" applyBorder="1" applyAlignment="1">
      <alignment horizontal="center" vertical="center" wrapText="1"/>
      <protection/>
    </xf>
    <xf numFmtId="40" fontId="6" fillId="33" borderId="12" xfId="57" applyNumberFormat="1" applyFont="1" applyFill="1" applyBorder="1" applyAlignment="1">
      <alignment horizontal="center" vertical="center" wrapText="1"/>
      <protection/>
    </xf>
    <xf numFmtId="178" fontId="6" fillId="33" borderId="12" xfId="57" applyNumberFormat="1" applyFont="1" applyFill="1" applyBorder="1" applyAlignment="1">
      <alignment horizontal="center" vertical="center" wrapText="1"/>
      <protection/>
    </xf>
    <xf numFmtId="49" fontId="6" fillId="33" borderId="12" xfId="57" applyNumberFormat="1" applyFont="1" applyFill="1" applyBorder="1" applyAlignment="1">
      <alignment horizontal="center" vertical="center" wrapText="1"/>
      <protection/>
    </xf>
    <xf numFmtId="179" fontId="6" fillId="33"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protection/>
    </xf>
    <xf numFmtId="1" fontId="6" fillId="0" borderId="12" xfId="59" applyNumberFormat="1" applyFont="1" applyFill="1" applyBorder="1" applyAlignment="1">
      <alignment horizontal="center" vertical="center"/>
      <protection/>
    </xf>
    <xf numFmtId="1" fontId="6" fillId="0" borderId="12" xfId="59" applyNumberFormat="1" applyFont="1" applyFill="1" applyBorder="1" applyAlignment="1">
      <alignment vertical="center" wrapText="1"/>
      <protection/>
    </xf>
    <xf numFmtId="1" fontId="65" fillId="0" borderId="12" xfId="59" applyNumberFormat="1" applyFont="1" applyFill="1" applyBorder="1" applyAlignment="1">
      <alignment horizontal="left" vertical="center" wrapText="1"/>
      <protection/>
    </xf>
    <xf numFmtId="177" fontId="6" fillId="0" borderId="12" xfId="59" applyNumberFormat="1" applyFont="1" applyFill="1" applyBorder="1" applyAlignment="1">
      <alignment vertical="center"/>
      <protection/>
    </xf>
    <xf numFmtId="1" fontId="26" fillId="0" borderId="12" xfId="57" applyNumberFormat="1" applyFont="1" applyFill="1" applyBorder="1" applyAlignment="1" applyProtection="1">
      <alignment horizontal="left" vertical="center"/>
      <protection locked="0"/>
    </xf>
    <xf numFmtId="1" fontId="6" fillId="0" borderId="12" xfId="59" applyNumberFormat="1" applyFont="1" applyFill="1" applyBorder="1" applyAlignment="1">
      <alignment vertical="center"/>
      <protection/>
    </xf>
    <xf numFmtId="179" fontId="26" fillId="0" borderId="12" xfId="57" applyNumberFormat="1" applyFont="1" applyFill="1" applyBorder="1" applyAlignment="1">
      <alignment horizontal="right" vertical="center" wrapText="1"/>
      <protection/>
    </xf>
    <xf numFmtId="40" fontId="26" fillId="0" borderId="12" xfId="59" applyNumberFormat="1" applyFont="1" applyFill="1" applyBorder="1" applyAlignment="1">
      <alignment horizontal="right" vertical="center"/>
      <protection/>
    </xf>
    <xf numFmtId="40" fontId="26" fillId="0" borderId="12" xfId="58" applyNumberFormat="1" applyFont="1" applyFill="1" applyBorder="1" applyAlignment="1">
      <alignment horizontal="right" vertical="center"/>
      <protection/>
    </xf>
    <xf numFmtId="0" fontId="63" fillId="0" borderId="12" xfId="57" applyNumberFormat="1" applyFont="1" applyFill="1" applyBorder="1" applyAlignment="1">
      <alignment vertical="center"/>
      <protection/>
    </xf>
    <xf numFmtId="0" fontId="6" fillId="0" borderId="0" xfId="57" applyNumberFormat="1" applyFont="1" applyFill="1" applyAlignment="1">
      <alignment vertical="center"/>
      <protection/>
    </xf>
    <xf numFmtId="1" fontId="26" fillId="0" borderId="12" xfId="59" applyNumberFormat="1" applyFont="1" applyFill="1" applyBorder="1" applyAlignment="1">
      <alignment horizontal="left" vertical="center"/>
      <protection/>
    </xf>
    <xf numFmtId="1" fontId="32" fillId="0" borderId="12" xfId="59" applyNumberFormat="1" applyFont="1" applyFill="1" applyBorder="1" applyAlignment="1">
      <alignment horizontal="left" vertical="center"/>
      <protection/>
    </xf>
    <xf numFmtId="1" fontId="32" fillId="0" borderId="12" xfId="59" applyNumberFormat="1" applyFont="1" applyFill="1" applyBorder="1" applyAlignment="1">
      <alignment vertical="center"/>
      <protection/>
    </xf>
    <xf numFmtId="178" fontId="6" fillId="0" borderId="12" xfId="57" applyNumberFormat="1" applyFont="1" applyFill="1" applyBorder="1" applyAlignment="1">
      <alignment vertical="center"/>
      <protection/>
    </xf>
    <xf numFmtId="10" fontId="6" fillId="0" borderId="12" xfId="57" applyNumberFormat="1" applyFont="1" applyFill="1" applyBorder="1" applyAlignment="1">
      <alignment vertical="center"/>
      <protection/>
    </xf>
    <xf numFmtId="40" fontId="32" fillId="0" borderId="12" xfId="59" applyNumberFormat="1" applyFont="1" applyFill="1" applyBorder="1" applyAlignment="1">
      <alignment vertical="center"/>
      <protection/>
    </xf>
    <xf numFmtId="0" fontId="6" fillId="0" borderId="12" xfId="57" applyNumberFormat="1" applyFont="1" applyFill="1" applyBorder="1" applyAlignment="1">
      <alignment vertical="top"/>
      <protection/>
    </xf>
    <xf numFmtId="0" fontId="63" fillId="0" borderId="12" xfId="57" applyNumberFormat="1" applyFont="1" applyFill="1" applyBorder="1" applyAlignment="1">
      <alignment vertical="top"/>
      <protection/>
    </xf>
    <xf numFmtId="0" fontId="6" fillId="0" borderId="0" xfId="57" applyNumberFormat="1" applyFont="1" applyFill="1" applyAlignment="1">
      <alignment vertical="top"/>
      <protection/>
    </xf>
    <xf numFmtId="1" fontId="66" fillId="0" borderId="12" xfId="57" applyNumberFormat="1" applyFont="1" applyFill="1" applyBorder="1" applyAlignment="1" applyProtection="1">
      <alignment vertical="center"/>
      <protection/>
    </xf>
    <xf numFmtId="177" fontId="32" fillId="0" borderId="12" xfId="59" applyNumberFormat="1" applyFont="1" applyFill="1" applyBorder="1" applyAlignment="1" applyProtection="1">
      <alignment vertical="center" wrapText="1"/>
      <protection locked="0"/>
    </xf>
    <xf numFmtId="1" fontId="67" fillId="35" borderId="12" xfId="59" applyNumberFormat="1" applyFont="1" applyFill="1" applyBorder="1" applyAlignment="1" applyProtection="1">
      <alignment vertical="center" wrapText="1"/>
      <protection locked="0"/>
    </xf>
    <xf numFmtId="1" fontId="67" fillId="35" borderId="12" xfId="64" applyNumberFormat="1" applyFont="1" applyFill="1" applyBorder="1" applyAlignment="1">
      <alignment horizontal="center" vertical="center"/>
    </xf>
    <xf numFmtId="177" fontId="66" fillId="0" borderId="12" xfId="59" applyNumberFormat="1" applyFont="1" applyFill="1" applyBorder="1" applyAlignment="1">
      <alignment vertical="center"/>
      <protection/>
    </xf>
    <xf numFmtId="1" fontId="6" fillId="0" borderId="12" xfId="57" applyNumberFormat="1" applyFont="1" applyFill="1" applyBorder="1" applyAlignment="1" applyProtection="1">
      <alignment horizontal="left" vertical="center"/>
      <protection/>
    </xf>
    <xf numFmtId="1" fontId="6" fillId="0" borderId="12" xfId="57" applyNumberFormat="1" applyFont="1" applyFill="1" applyBorder="1" applyAlignment="1" applyProtection="1">
      <alignment vertical="center"/>
      <protection/>
    </xf>
    <xf numFmtId="1" fontId="32" fillId="0" borderId="12" xfId="59" applyNumberFormat="1" applyFont="1" applyFill="1" applyBorder="1" applyAlignment="1" applyProtection="1">
      <alignment vertical="center" wrapText="1"/>
      <protection locked="0"/>
    </xf>
    <xf numFmtId="1" fontId="32" fillId="0" borderId="12" xfId="64" applyNumberFormat="1" applyFont="1" applyFill="1" applyBorder="1" applyAlignment="1" applyProtection="1">
      <alignment vertical="center" wrapText="1"/>
      <protection locked="0"/>
    </xf>
    <xf numFmtId="40" fontId="32" fillId="0" borderId="12" xfId="59" applyNumberFormat="1" applyFont="1" applyFill="1" applyBorder="1" applyAlignment="1" applyProtection="1">
      <alignment vertical="center" wrapText="1"/>
      <protection/>
    </xf>
    <xf numFmtId="40" fontId="6" fillId="0" borderId="12" xfId="57" applyNumberFormat="1" applyFont="1" applyFill="1" applyBorder="1" applyAlignment="1" applyProtection="1">
      <alignment vertical="center"/>
      <protection/>
    </xf>
    <xf numFmtId="179" fontId="6" fillId="0" borderId="12" xfId="57" applyNumberFormat="1" applyFont="1" applyFill="1" applyBorder="1" applyAlignment="1" applyProtection="1">
      <alignment horizontal="right" vertical="center"/>
      <protection/>
    </xf>
    <xf numFmtId="178" fontId="6" fillId="0" borderId="12" xfId="57" applyNumberFormat="1" applyFont="1" applyFill="1" applyBorder="1" applyAlignment="1" applyProtection="1">
      <alignment horizontal="right" vertical="center"/>
      <protection/>
    </xf>
    <xf numFmtId="40" fontId="68" fillId="0" borderId="12" xfId="59" applyNumberFormat="1" applyFont="1" applyFill="1" applyBorder="1" applyAlignment="1">
      <alignment horizontal="right" vertical="center"/>
      <protection/>
    </xf>
    <xf numFmtId="40" fontId="32" fillId="0" borderId="12" xfId="59" applyNumberFormat="1" applyFont="1" applyFill="1" applyBorder="1" applyAlignment="1">
      <alignment horizontal="right" vertical="center"/>
      <protection/>
    </xf>
    <xf numFmtId="0" fontId="6" fillId="0" borderId="12" xfId="57" applyNumberFormat="1" applyFont="1" applyFill="1" applyBorder="1" applyAlignment="1" applyProtection="1">
      <alignment vertical="top"/>
      <protection/>
    </xf>
    <xf numFmtId="0" fontId="63" fillId="0" borderId="12" xfId="57" applyNumberFormat="1" applyFont="1" applyFill="1" applyBorder="1" applyAlignment="1" applyProtection="1">
      <alignment vertical="top"/>
      <protection/>
    </xf>
    <xf numFmtId="0" fontId="6" fillId="0" borderId="0" xfId="57" applyNumberFormat="1" applyFont="1" applyFill="1" applyAlignment="1" applyProtection="1">
      <alignment vertical="top"/>
      <protection/>
    </xf>
    <xf numFmtId="1" fontId="32" fillId="0" borderId="12" xfId="59" applyNumberFormat="1" applyFont="1" applyFill="1" applyBorder="1" applyAlignment="1">
      <alignment horizontal="center" vertical="center" wrapText="1"/>
      <protection/>
    </xf>
    <xf numFmtId="1" fontId="69" fillId="0" borderId="12" xfId="57" applyNumberFormat="1" applyFont="1" applyFill="1" applyBorder="1" applyAlignment="1">
      <alignment vertical="center"/>
      <protection/>
    </xf>
    <xf numFmtId="177" fontId="69" fillId="0" borderId="12" xfId="57" applyNumberFormat="1" applyFont="1" applyFill="1" applyBorder="1" applyAlignment="1">
      <alignment vertical="center"/>
      <protection/>
    </xf>
    <xf numFmtId="1" fontId="69" fillId="0" borderId="12" xfId="57" applyNumberFormat="1" applyFont="1" applyFill="1" applyBorder="1" applyAlignment="1">
      <alignment horizontal="center" vertical="center"/>
      <protection/>
    </xf>
    <xf numFmtId="1" fontId="69" fillId="0" borderId="12" xfId="57" applyNumberFormat="1" applyFont="1" applyFill="1" applyBorder="1" applyAlignment="1">
      <alignment horizontal="left" vertical="center"/>
      <protection/>
    </xf>
    <xf numFmtId="40" fontId="69" fillId="0" borderId="12" xfId="57" applyNumberFormat="1" applyFont="1" applyFill="1" applyBorder="1" applyAlignment="1">
      <alignment vertical="center"/>
      <protection/>
    </xf>
    <xf numFmtId="178" fontId="69" fillId="0" borderId="12" xfId="57" applyNumberFormat="1" applyFont="1" applyFill="1" applyBorder="1" applyAlignment="1">
      <alignment vertical="center"/>
      <protection/>
    </xf>
    <xf numFmtId="0" fontId="69" fillId="0" borderId="0" xfId="57" applyNumberFormat="1" applyFont="1" applyFill="1">
      <alignment/>
      <protection/>
    </xf>
    <xf numFmtId="0" fontId="63" fillId="0" borderId="0" xfId="57" applyNumberFormat="1" applyFont="1" applyFill="1">
      <alignment/>
      <protection/>
    </xf>
    <xf numFmtId="1" fontId="6" fillId="0" borderId="12" xfId="57" applyNumberFormat="1" applyFont="1" applyFill="1" applyBorder="1" applyAlignment="1">
      <alignment vertical="center" wrapText="1"/>
      <protection/>
    </xf>
    <xf numFmtId="1" fontId="26" fillId="0" borderId="12" xfId="57" applyNumberFormat="1" applyFont="1" applyFill="1" applyBorder="1" applyAlignment="1">
      <alignment vertical="center" wrapText="1"/>
      <protection/>
    </xf>
    <xf numFmtId="1" fontId="69" fillId="0" borderId="12" xfId="57" applyNumberFormat="1" applyFont="1" applyFill="1" applyBorder="1" applyAlignment="1">
      <alignment vertical="center" wrapText="1"/>
      <protection/>
    </xf>
    <xf numFmtId="1" fontId="37" fillId="0" borderId="12" xfId="57" applyNumberFormat="1" applyFont="1" applyFill="1" applyBorder="1" applyAlignment="1">
      <alignment horizontal="center" vertical="center" wrapText="1"/>
      <protection/>
    </xf>
    <xf numFmtId="177" fontId="37" fillId="0" borderId="12" xfId="57" applyNumberFormat="1" applyFont="1" applyFill="1" applyBorder="1" applyAlignment="1">
      <alignment horizontal="center" vertical="center" wrapText="1"/>
      <protection/>
    </xf>
    <xf numFmtId="1" fontId="37" fillId="0" borderId="12" xfId="57" applyNumberFormat="1" applyFont="1" applyFill="1" applyBorder="1" applyAlignment="1">
      <alignment horizontal="left" vertical="center" wrapText="1"/>
      <protection/>
    </xf>
    <xf numFmtId="40" fontId="37" fillId="0" borderId="12" xfId="57" applyNumberFormat="1" applyFont="1" applyFill="1" applyBorder="1" applyAlignment="1">
      <alignment horizontal="center" vertical="center" wrapText="1"/>
      <protection/>
    </xf>
    <xf numFmtId="178" fontId="37" fillId="0" borderId="12" xfId="57" applyNumberFormat="1" applyFont="1" applyFill="1" applyBorder="1" applyAlignment="1">
      <alignment horizontal="center" vertical="center" wrapText="1"/>
      <protection/>
    </xf>
    <xf numFmtId="10" fontId="37" fillId="0" borderId="12" xfId="57" applyNumberFormat="1" applyFont="1" applyFill="1" applyBorder="1" applyAlignment="1">
      <alignment horizontal="center" vertical="center" wrapText="1"/>
      <protection/>
    </xf>
    <xf numFmtId="49" fontId="37" fillId="0" borderId="12" xfId="57" applyNumberFormat="1" applyFont="1" applyFill="1" applyBorder="1" applyAlignment="1">
      <alignment horizontal="right" vertical="center" wrapText="1"/>
      <protection/>
    </xf>
    <xf numFmtId="178" fontId="37" fillId="0" borderId="12" xfId="57" applyNumberFormat="1" applyFont="1" applyFill="1" applyBorder="1" applyAlignment="1">
      <alignment horizontal="right" vertical="center" wrapText="1"/>
      <protection/>
    </xf>
    <xf numFmtId="179" fontId="37" fillId="0" borderId="12" xfId="57" applyNumberFormat="1" applyFont="1" applyFill="1" applyBorder="1" applyAlignment="1">
      <alignment horizontal="right" vertical="center" wrapText="1"/>
      <protection/>
    </xf>
    <xf numFmtId="0" fontId="37" fillId="0" borderId="12" xfId="57" applyNumberFormat="1" applyFont="1" applyFill="1" applyBorder="1">
      <alignment/>
      <protection/>
    </xf>
    <xf numFmtId="0" fontId="37" fillId="0" borderId="0" xfId="57" applyNumberFormat="1" applyFont="1" applyFill="1">
      <alignment/>
      <protection/>
    </xf>
    <xf numFmtId="1" fontId="37" fillId="0" borderId="12" xfId="57" applyNumberFormat="1" applyFont="1" applyFill="1" applyBorder="1" applyAlignment="1">
      <alignment horizontal="center" vertical="center"/>
      <protection/>
    </xf>
    <xf numFmtId="177" fontId="26" fillId="36" borderId="12" xfId="57" applyNumberFormat="1" applyFont="1" applyFill="1" applyBorder="1" applyAlignment="1" applyProtection="1">
      <alignment horizontal="right" vertical="center"/>
      <protection locked="0"/>
    </xf>
    <xf numFmtId="1" fontId="26" fillId="37" borderId="12" xfId="57" applyNumberFormat="1" applyFont="1" applyFill="1" applyBorder="1" applyAlignment="1" applyProtection="1">
      <alignment horizontal="left" vertical="center"/>
      <protection locked="0"/>
    </xf>
    <xf numFmtId="40" fontId="26" fillId="36" borderId="12" xfId="57" applyNumberFormat="1" applyFont="1" applyFill="1" applyBorder="1" applyAlignment="1" applyProtection="1">
      <alignment horizontal="right" vertical="center"/>
      <protection locked="0"/>
    </xf>
    <xf numFmtId="178" fontId="26" fillId="36" borderId="12" xfId="57" applyNumberFormat="1" applyFont="1" applyFill="1" applyBorder="1" applyAlignment="1" applyProtection="1">
      <alignment vertical="center"/>
      <protection locked="0"/>
    </xf>
    <xf numFmtId="40" fontId="26" fillId="38" borderId="12" xfId="57" applyNumberFormat="1" applyFont="1" applyFill="1" applyBorder="1" applyAlignment="1" applyProtection="1">
      <alignment vertical="center" wrapText="1"/>
      <protection locked="0"/>
    </xf>
    <xf numFmtId="178" fontId="26" fillId="36" borderId="12" xfId="57" applyNumberFormat="1" applyFont="1" applyFill="1" applyBorder="1" applyAlignment="1" applyProtection="1">
      <alignment horizontal="right" vertical="center" wrapText="1"/>
      <protection locked="0"/>
    </xf>
    <xf numFmtId="179" fontId="26" fillId="38" borderId="12" xfId="57" applyNumberFormat="1" applyFont="1" applyFill="1" applyBorder="1" applyAlignment="1">
      <alignment horizontal="right" vertical="center" wrapText="1"/>
      <protection/>
    </xf>
    <xf numFmtId="10" fontId="26" fillId="36" borderId="12" xfId="57" applyNumberFormat="1" applyFont="1" applyFill="1" applyBorder="1" applyAlignment="1" applyProtection="1">
      <alignment vertical="center" wrapText="1"/>
      <protection locked="0"/>
    </xf>
    <xf numFmtId="1" fontId="24" fillId="0" borderId="12" xfId="57" applyNumberFormat="1" applyFont="1" applyFill="1" applyBorder="1" applyAlignment="1">
      <alignment horizontal="left" vertical="center" wrapText="1"/>
      <protection/>
    </xf>
    <xf numFmtId="1" fontId="24" fillId="2" borderId="12" xfId="57" applyNumberFormat="1" applyFont="1" applyFill="1" applyBorder="1" applyAlignment="1">
      <alignment horizontal="left" vertical="center" wrapText="1"/>
      <protection/>
    </xf>
    <xf numFmtId="0" fontId="24" fillId="0" borderId="12" xfId="57" applyNumberFormat="1" applyFont="1" applyFill="1" applyBorder="1" applyAlignment="1">
      <alignment horizontal="left"/>
      <protection/>
    </xf>
    <xf numFmtId="0" fontId="24" fillId="0" borderId="0" xfId="57" applyNumberFormat="1" applyFont="1" applyFill="1" applyBorder="1" applyAlignment="1">
      <alignment horizontal="left"/>
      <protection/>
    </xf>
    <xf numFmtId="1" fontId="24" fillId="0" borderId="13" xfId="57" applyNumberFormat="1" applyFont="1" applyFill="1" applyBorder="1" applyAlignment="1">
      <alignment horizontal="left" vertical="center"/>
      <protection/>
    </xf>
    <xf numFmtId="1" fontId="24" fillId="0" borderId="14" xfId="57" applyNumberFormat="1" applyFont="1" applyFill="1" applyBorder="1" applyAlignment="1">
      <alignment horizontal="left" vertical="center"/>
      <protection/>
    </xf>
    <xf numFmtId="1" fontId="24" fillId="0" borderId="11" xfId="57" applyNumberFormat="1" applyFont="1" applyFill="1" applyBorder="1" applyAlignment="1">
      <alignment horizontal="left" vertical="center"/>
      <protection/>
    </xf>
    <xf numFmtId="1" fontId="6" fillId="33" borderId="12" xfId="59" applyNumberFormat="1" applyFont="1" applyFill="1" applyBorder="1" applyAlignment="1">
      <alignment horizontal="center" vertical="center" wrapText="1"/>
      <protection/>
    </xf>
    <xf numFmtId="40" fontId="39" fillId="33" borderId="12" xfId="59" applyNumberFormat="1" applyFont="1" applyFill="1" applyBorder="1" applyAlignment="1">
      <alignment horizontal="center" vertical="center" wrapText="1"/>
      <protection/>
    </xf>
    <xf numFmtId="178" fontId="39" fillId="33" borderId="12" xfId="57" applyNumberFormat="1" applyFont="1" applyFill="1" applyBorder="1" applyAlignment="1">
      <alignment horizontal="center" vertical="center" wrapText="1"/>
      <protection/>
    </xf>
    <xf numFmtId="10" fontId="39" fillId="33" borderId="12" xfId="57" applyNumberFormat="1" applyFont="1" applyFill="1" applyBorder="1" applyAlignment="1">
      <alignment horizontal="center" vertical="center" wrapText="1"/>
      <protection/>
    </xf>
    <xf numFmtId="2" fontId="26" fillId="0" borderId="12" xfId="57" applyNumberFormat="1" applyFont="1" applyFill="1" applyBorder="1" applyAlignment="1">
      <alignment horizontal="left" vertical="center" wrapText="1"/>
      <protection/>
    </xf>
    <xf numFmtId="2" fontId="70" fillId="0" borderId="12" xfId="57" applyNumberFormat="1" applyFont="1" applyFill="1" applyBorder="1" applyAlignment="1">
      <alignment horizontal="left" vertical="center" wrapText="1"/>
      <protection/>
    </xf>
    <xf numFmtId="0" fontId="71" fillId="0" borderId="15" xfId="0" applyFont="1" applyBorder="1" applyAlignment="1">
      <alignment/>
    </xf>
    <xf numFmtId="0" fontId="71" fillId="0" borderId="0" xfId="0" applyFont="1" applyBorder="1" applyAlignment="1">
      <alignment/>
    </xf>
    <xf numFmtId="40" fontId="71" fillId="0" borderId="15" xfId="0" applyNumberFormat="1" applyFont="1" applyBorder="1" applyAlignment="1">
      <alignment horizontal="center" vertical="center"/>
    </xf>
    <xf numFmtId="0" fontId="71" fillId="0" borderId="15" xfId="0" applyFont="1" applyBorder="1" applyAlignment="1">
      <alignment horizontal="center" vertical="center"/>
    </xf>
    <xf numFmtId="0" fontId="71" fillId="0" borderId="0" xfId="0" applyFont="1" applyAlignment="1">
      <alignment/>
    </xf>
    <xf numFmtId="40" fontId="71" fillId="0" borderId="0" xfId="0" applyNumberFormat="1" applyFont="1" applyBorder="1" applyAlignment="1">
      <alignment horizontal="center" vertical="center"/>
    </xf>
    <xf numFmtId="0" fontId="71" fillId="0" borderId="0" xfId="0" applyFont="1" applyBorder="1" applyAlignment="1">
      <alignment horizontal="center" vertical="center"/>
    </xf>
    <xf numFmtId="40" fontId="71" fillId="0" borderId="0" xfId="0" applyNumberFormat="1" applyFont="1" applyAlignment="1">
      <alignment horizontal="center" vertical="center"/>
    </xf>
    <xf numFmtId="0" fontId="71" fillId="0" borderId="0" xfId="0" applyFont="1" applyAlignment="1">
      <alignment horizontal="center" vertical="center"/>
    </xf>
    <xf numFmtId="0" fontId="71" fillId="0" borderId="15" xfId="0" applyFont="1" applyBorder="1" applyAlignment="1" applyProtection="1">
      <alignment horizontal="center" vertical="center" wrapText="1"/>
      <protection hidden="1"/>
    </xf>
    <xf numFmtId="0" fontId="71" fillId="0" borderId="15" xfId="0" applyFont="1" applyBorder="1" applyAlignment="1" applyProtection="1">
      <alignment horizontal="left" vertical="center" wrapText="1"/>
      <protection hidden="1"/>
    </xf>
    <xf numFmtId="0" fontId="71" fillId="0" borderId="0" xfId="0" applyFont="1" applyAlignment="1" applyProtection="1">
      <alignment horizontal="left" vertical="center" wrapText="1"/>
      <protection hidden="1"/>
    </xf>
    <xf numFmtId="0" fontId="71" fillId="0" borderId="0" xfId="0" applyFont="1" applyBorder="1" applyAlignment="1" applyProtection="1">
      <alignment/>
      <protection hidden="1"/>
    </xf>
    <xf numFmtId="0" fontId="69" fillId="0" borderId="0" xfId="57" applyNumberFormat="1" applyFont="1" applyFill="1" applyBorder="1">
      <alignment/>
      <protection/>
    </xf>
    <xf numFmtId="0" fontId="6" fillId="0" borderId="11" xfId="57" applyNumberFormat="1" applyFont="1" applyFill="1" applyBorder="1" applyAlignment="1">
      <alignment vertical="center"/>
      <protection/>
    </xf>
    <xf numFmtId="0" fontId="24" fillId="0" borderId="11" xfId="57" applyNumberFormat="1" applyFont="1" applyFill="1" applyBorder="1" applyAlignment="1">
      <alignment horizontal="left"/>
      <protection/>
    </xf>
    <xf numFmtId="0" fontId="30" fillId="0" borderId="11" xfId="57" applyNumberFormat="1" applyFont="1" applyFill="1" applyBorder="1" applyAlignment="1">
      <alignment horizontal="left"/>
      <protection/>
    </xf>
    <xf numFmtId="0" fontId="26" fillId="0" borderId="11" xfId="57" applyNumberFormat="1" applyFont="1" applyFill="1" applyBorder="1" applyAlignment="1" applyProtection="1">
      <alignment vertical="center"/>
      <protection locked="0"/>
    </xf>
    <xf numFmtId="0" fontId="37" fillId="0" borderId="11" xfId="57" applyNumberFormat="1" applyFont="1" applyFill="1" applyBorder="1">
      <alignment/>
      <protection/>
    </xf>
    <xf numFmtId="0" fontId="6" fillId="0" borderId="11" xfId="57" applyNumberFormat="1" applyFont="1" applyFill="1" applyBorder="1">
      <alignment/>
      <protection/>
    </xf>
    <xf numFmtId="0" fontId="6" fillId="0" borderId="11" xfId="57" applyNumberFormat="1" applyFont="1" applyFill="1" applyBorder="1" applyAlignment="1">
      <alignment vertical="top"/>
      <protection/>
    </xf>
    <xf numFmtId="0" fontId="6" fillId="0" borderId="11" xfId="57" applyNumberFormat="1" applyFont="1" applyFill="1" applyBorder="1" applyAlignment="1" applyProtection="1">
      <alignment vertical="top"/>
      <protection/>
    </xf>
    <xf numFmtId="0" fontId="26" fillId="0" borderId="0" xfId="57" applyNumberFormat="1" applyFont="1" applyFill="1" applyBorder="1" applyAlignment="1" applyProtection="1">
      <alignment vertical="center"/>
      <protection locked="0"/>
    </xf>
    <xf numFmtId="0" fontId="37" fillId="0" borderId="0" xfId="57" applyNumberFormat="1" applyFont="1" applyFill="1" applyBorder="1">
      <alignment/>
      <protection/>
    </xf>
    <xf numFmtId="0" fontId="6" fillId="0" borderId="0" xfId="57" applyNumberFormat="1" applyFont="1" applyFill="1" applyBorder="1">
      <alignment/>
      <protection/>
    </xf>
    <xf numFmtId="0" fontId="6" fillId="0" borderId="0" xfId="57" applyNumberFormat="1" applyFont="1" applyFill="1" applyBorder="1" applyAlignment="1">
      <alignment vertical="top"/>
      <protection/>
    </xf>
    <xf numFmtId="0" fontId="6" fillId="0" borderId="0" xfId="57" applyNumberFormat="1" applyFont="1" applyFill="1" applyBorder="1" applyAlignment="1" applyProtection="1">
      <alignment vertical="top"/>
      <protection/>
    </xf>
    <xf numFmtId="1" fontId="26" fillId="0" borderId="16" xfId="57" applyNumberFormat="1" applyFont="1" applyFill="1" applyBorder="1" applyAlignment="1">
      <alignment vertical="center" wrapText="1"/>
      <protection/>
    </xf>
    <xf numFmtId="1" fontId="69" fillId="0" borderId="0" xfId="57" applyNumberFormat="1" applyFont="1" applyFill="1" applyBorder="1" applyAlignment="1">
      <alignment vertical="center"/>
      <protection/>
    </xf>
    <xf numFmtId="177" fontId="69" fillId="0" borderId="0" xfId="57" applyNumberFormat="1" applyFont="1" applyFill="1" applyBorder="1" applyAlignment="1">
      <alignment vertical="center"/>
      <protection/>
    </xf>
    <xf numFmtId="1" fontId="69" fillId="0" borderId="0" xfId="57" applyNumberFormat="1" applyFont="1" applyFill="1" applyBorder="1" applyAlignment="1">
      <alignment horizontal="center" vertical="center"/>
      <protection/>
    </xf>
    <xf numFmtId="1" fontId="69" fillId="0" borderId="0" xfId="57" applyNumberFormat="1" applyFont="1" applyFill="1" applyBorder="1" applyAlignment="1">
      <alignment horizontal="left" vertical="center"/>
      <protection/>
    </xf>
    <xf numFmtId="40" fontId="69" fillId="0" borderId="0" xfId="57" applyNumberFormat="1" applyFont="1" applyFill="1" applyBorder="1" applyAlignment="1">
      <alignment vertical="center"/>
      <protection/>
    </xf>
    <xf numFmtId="40" fontId="6" fillId="0" borderId="0" xfId="59" applyNumberFormat="1" applyFont="1" applyFill="1" applyBorder="1" applyAlignment="1">
      <alignment vertical="center"/>
      <protection/>
    </xf>
    <xf numFmtId="178" fontId="69" fillId="0" borderId="0" xfId="57" applyNumberFormat="1" applyFont="1" applyFill="1" applyBorder="1" applyAlignment="1">
      <alignment vertical="center"/>
      <protection/>
    </xf>
    <xf numFmtId="10" fontId="69" fillId="0" borderId="0" xfId="57" applyNumberFormat="1" applyFont="1" applyFill="1" applyBorder="1" applyAlignment="1">
      <alignment vertical="center"/>
      <protection/>
    </xf>
    <xf numFmtId="49" fontId="69" fillId="0" borderId="0" xfId="57" applyNumberFormat="1" applyFont="1" applyFill="1" applyBorder="1" applyAlignment="1">
      <alignment horizontal="right" vertical="center"/>
      <protection/>
    </xf>
    <xf numFmtId="178" fontId="69" fillId="0" borderId="0" xfId="57" applyNumberFormat="1" applyFont="1" applyFill="1" applyBorder="1" applyAlignment="1">
      <alignment horizontal="right" vertical="center"/>
      <protection/>
    </xf>
    <xf numFmtId="179" fontId="69" fillId="0" borderId="0" xfId="57" applyNumberFormat="1" applyFont="1" applyFill="1" applyBorder="1" applyAlignment="1">
      <alignment horizontal="right" vertical="center"/>
      <protection/>
    </xf>
    <xf numFmtId="1" fontId="69" fillId="0" borderId="17" xfId="57" applyNumberFormat="1" applyFont="1" applyFill="1" applyBorder="1" applyAlignment="1">
      <alignment vertical="center" wrapText="1"/>
      <protection/>
    </xf>
    <xf numFmtId="49" fontId="26" fillId="39" borderId="12" xfId="57" applyNumberFormat="1" applyFont="1" applyFill="1" applyBorder="1" applyAlignment="1" applyProtection="1">
      <alignment horizontal="center" vertical="center" wrapText="1"/>
      <protection locked="0"/>
    </xf>
    <xf numFmtId="40" fontId="26" fillId="38" borderId="12" xfId="57" applyNumberFormat="1" applyFont="1" applyFill="1" applyBorder="1" applyAlignment="1" applyProtection="1">
      <alignment vertical="center"/>
      <protection/>
    </xf>
    <xf numFmtId="179" fontId="26" fillId="38" borderId="12" xfId="57" applyNumberFormat="1" applyFont="1" applyFill="1" applyBorder="1" applyAlignment="1" applyProtection="1">
      <alignment horizontal="right" vertical="center" wrapText="1"/>
      <protection/>
    </xf>
    <xf numFmtId="178" fontId="26" fillId="37" borderId="12" xfId="57" applyNumberFormat="1" applyFont="1" applyFill="1" applyBorder="1" applyAlignment="1" applyProtection="1">
      <alignment horizontal="right" vertical="center" wrapText="1"/>
      <protection locked="0"/>
    </xf>
    <xf numFmtId="1" fontId="26" fillId="2" borderId="12" xfId="59" applyNumberFormat="1" applyFont="1" applyFill="1" applyBorder="1" applyAlignment="1" applyProtection="1">
      <alignment horizontal="left" vertical="center"/>
      <protection locked="0"/>
    </xf>
    <xf numFmtId="1" fontId="26" fillId="35" borderId="13" xfId="59" applyNumberFormat="1" applyFont="1" applyFill="1" applyBorder="1" applyAlignment="1" applyProtection="1">
      <alignment horizontal="left" vertical="center"/>
      <protection locked="0"/>
    </xf>
    <xf numFmtId="1" fontId="26" fillId="35" borderId="14" xfId="59" applyNumberFormat="1" applyFont="1" applyFill="1" applyBorder="1" applyAlignment="1" applyProtection="1">
      <alignment horizontal="left" vertical="center"/>
      <protection locked="0"/>
    </xf>
    <xf numFmtId="1" fontId="26" fillId="35" borderId="11" xfId="59" applyNumberFormat="1" applyFont="1" applyFill="1" applyBorder="1" applyAlignment="1" applyProtection="1">
      <alignment horizontal="left" vertical="center"/>
      <protection locked="0"/>
    </xf>
    <xf numFmtId="1" fontId="26" fillId="2" borderId="12" xfId="59" applyNumberFormat="1" applyFont="1" applyFill="1" applyBorder="1" applyAlignment="1" applyProtection="1">
      <alignment horizontal="right" vertical="center"/>
      <protection/>
    </xf>
    <xf numFmtId="1" fontId="26" fillId="39" borderId="13" xfId="59" applyNumberFormat="1" applyFont="1" applyFill="1" applyBorder="1" applyAlignment="1" applyProtection="1">
      <alignment horizontal="left" vertical="center"/>
      <protection locked="0"/>
    </xf>
    <xf numFmtId="1" fontId="26" fillId="39" borderId="14" xfId="59" applyNumberFormat="1" applyFont="1" applyFill="1" applyBorder="1" applyAlignment="1" applyProtection="1">
      <alignment horizontal="left" vertical="center"/>
      <protection locked="0"/>
    </xf>
    <xf numFmtId="1" fontId="26" fillId="39" borderId="11" xfId="59" applyNumberFormat="1" applyFont="1" applyFill="1" applyBorder="1" applyAlignment="1" applyProtection="1">
      <alignment horizontal="left" vertical="center"/>
      <protection locked="0"/>
    </xf>
    <xf numFmtId="1" fontId="72" fillId="2" borderId="12" xfId="59"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3</xdr:col>
      <xdr:colOff>752475</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Desktop\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u\Desktop\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I15"/>
  <sheetViews>
    <sheetView showGridLines="0" zoomScalePageLayoutView="0" workbookViewId="0" topLeftCell="F1">
      <selection activeCell="F1" sqref="F1"/>
    </sheetView>
  </sheetViews>
  <sheetFormatPr defaultColWidth="9.140625" defaultRowHeight="15"/>
  <cols>
    <col min="1" max="1" width="40.7109375" style="152" hidden="1" customWidth="1"/>
    <col min="2" max="4" width="0" style="152" hidden="1" customWidth="1"/>
    <col min="5" max="5" width="10.7109375" style="152" hidden="1" customWidth="1"/>
    <col min="6" max="6" width="10.7109375" style="155" customWidth="1"/>
    <col min="7" max="7" width="14.7109375" style="156" customWidth="1"/>
    <col min="8" max="8" width="80.7109375" style="159" customWidth="1"/>
    <col min="9" max="9" width="16.7109375" style="155" customWidth="1"/>
    <col min="10" max="16384" width="9.140625" style="152" customWidth="1"/>
  </cols>
  <sheetData>
    <row r="1" spans="1:9" ht="12">
      <c r="A1" s="148" t="s">
        <v>92</v>
      </c>
      <c r="B1" s="148">
        <v>0</v>
      </c>
      <c r="C1" s="148">
        <v>0</v>
      </c>
      <c r="D1" s="148">
        <v>0</v>
      </c>
      <c r="E1" s="149"/>
      <c r="F1" s="150" t="s">
        <v>104</v>
      </c>
      <c r="G1" s="151" t="s">
        <v>105</v>
      </c>
      <c r="H1" s="157" t="s">
        <v>106</v>
      </c>
      <c r="I1" s="150" t="s">
        <v>107</v>
      </c>
    </row>
    <row r="2" spans="1:9" ht="24">
      <c r="A2" s="148" t="s">
        <v>93</v>
      </c>
      <c r="B2" s="148">
        <v>0</v>
      </c>
      <c r="C2" s="148">
        <v>0</v>
      </c>
      <c r="D2" s="148">
        <v>0</v>
      </c>
      <c r="E2" s="149"/>
      <c r="F2" s="150">
        <v>1.01</v>
      </c>
      <c r="G2" s="151">
        <v>603123100</v>
      </c>
      <c r="H2" s="158" t="s">
        <v>32</v>
      </c>
      <c r="I2" s="150">
        <v>1</v>
      </c>
    </row>
    <row r="3" spans="1:9" ht="12">
      <c r="A3" s="148" t="s">
        <v>94</v>
      </c>
      <c r="B3" s="148">
        <v>0</v>
      </c>
      <c r="C3" s="148">
        <v>5</v>
      </c>
      <c r="D3" s="148">
        <v>0</v>
      </c>
      <c r="E3" s="149"/>
      <c r="F3" s="153"/>
      <c r="G3" s="154"/>
      <c r="H3" s="158" t="s">
        <v>34</v>
      </c>
      <c r="I3" s="150">
        <v>1</v>
      </c>
    </row>
    <row r="4" spans="1:9" ht="12">
      <c r="A4" s="148" t="s">
        <v>95</v>
      </c>
      <c r="B4" s="148">
        <v>0</v>
      </c>
      <c r="C4" s="148">
        <v>12</v>
      </c>
      <c r="D4" s="148">
        <v>0</v>
      </c>
      <c r="E4" s="149"/>
      <c r="F4" s="153"/>
      <c r="G4" s="154"/>
      <c r="H4" s="158" t="s">
        <v>35</v>
      </c>
      <c r="I4" s="150">
        <v>1</v>
      </c>
    </row>
    <row r="5" spans="1:9" ht="12">
      <c r="A5" s="148" t="s">
        <v>96</v>
      </c>
      <c r="B5" s="148">
        <v>0</v>
      </c>
      <c r="C5" s="148">
        <v>18</v>
      </c>
      <c r="D5" s="148">
        <v>0</v>
      </c>
      <c r="E5" s="149"/>
      <c r="F5" s="153"/>
      <c r="G5" s="154"/>
      <c r="H5" s="158" t="s">
        <v>36</v>
      </c>
      <c r="I5" s="150">
        <v>3</v>
      </c>
    </row>
    <row r="6" spans="1:9" ht="12">
      <c r="A6" s="148" t="s">
        <v>97</v>
      </c>
      <c r="B6" s="148">
        <v>0</v>
      </c>
      <c r="C6" s="148">
        <v>28</v>
      </c>
      <c r="D6" s="148">
        <v>0</v>
      </c>
      <c r="E6" s="149"/>
      <c r="F6" s="153"/>
      <c r="G6" s="154"/>
      <c r="H6" s="158" t="s">
        <v>37</v>
      </c>
      <c r="I6" s="150">
        <v>10</v>
      </c>
    </row>
    <row r="7" spans="1:9" ht="12">
      <c r="A7" s="149"/>
      <c r="B7" s="149"/>
      <c r="C7" s="149"/>
      <c r="D7" s="149"/>
      <c r="E7" s="149"/>
      <c r="F7" s="153"/>
      <c r="G7" s="154"/>
      <c r="H7" s="158" t="s">
        <v>38</v>
      </c>
      <c r="I7" s="150">
        <v>1</v>
      </c>
    </row>
    <row r="8" spans="1:9" ht="24">
      <c r="A8" s="149"/>
      <c r="B8" s="149"/>
      <c r="C8" s="149"/>
      <c r="D8" s="149"/>
      <c r="E8" s="149"/>
      <c r="F8" s="153"/>
      <c r="G8" s="154"/>
      <c r="H8" s="158" t="s">
        <v>40</v>
      </c>
      <c r="I8" s="150">
        <v>1</v>
      </c>
    </row>
    <row r="9" spans="1:9" ht="12">
      <c r="A9" s="149"/>
      <c r="B9" s="149"/>
      <c r="C9" s="149"/>
      <c r="D9" s="149"/>
      <c r="E9" s="149"/>
      <c r="F9" s="153"/>
      <c r="G9" s="154"/>
      <c r="H9" s="158" t="s">
        <v>42</v>
      </c>
      <c r="I9" s="150">
        <v>1</v>
      </c>
    </row>
    <row r="10" spans="1:9" ht="12">
      <c r="A10" s="149"/>
      <c r="B10" s="149"/>
      <c r="C10" s="149"/>
      <c r="D10" s="149"/>
      <c r="E10" s="149"/>
      <c r="F10" s="153"/>
      <c r="G10" s="154"/>
      <c r="H10" s="158" t="s">
        <v>43</v>
      </c>
      <c r="I10" s="150">
        <v>1</v>
      </c>
    </row>
    <row r="11" spans="1:9" ht="12">
      <c r="A11" s="160"/>
      <c r="B11" s="160"/>
      <c r="C11" s="149"/>
      <c r="D11" s="149"/>
      <c r="E11" s="149"/>
      <c r="F11" s="153"/>
      <c r="G11" s="154"/>
      <c r="H11" s="158" t="s">
        <v>44</v>
      </c>
      <c r="I11" s="150">
        <v>1</v>
      </c>
    </row>
    <row r="12" spans="1:9" ht="12">
      <c r="A12" s="149"/>
      <c r="B12" s="149"/>
      <c r="C12" s="149"/>
      <c r="D12" s="149"/>
      <c r="E12" s="149"/>
      <c r="F12" s="153"/>
      <c r="G12" s="154"/>
      <c r="H12" s="158" t="s">
        <v>45</v>
      </c>
      <c r="I12" s="150">
        <v>1</v>
      </c>
    </row>
    <row r="13" spans="1:9" ht="12">
      <c r="A13" s="149"/>
      <c r="B13" s="149"/>
      <c r="C13" s="149"/>
      <c r="D13" s="149"/>
      <c r="E13" s="149"/>
      <c r="F13" s="153"/>
      <c r="G13" s="154"/>
      <c r="H13" s="158" t="s">
        <v>46</v>
      </c>
      <c r="I13" s="150">
        <v>1</v>
      </c>
    </row>
    <row r="14" spans="1:9" ht="12">
      <c r="A14" s="149"/>
      <c r="B14" s="149"/>
      <c r="C14" s="149"/>
      <c r="D14" s="149"/>
      <c r="E14" s="149"/>
      <c r="F14" s="153"/>
      <c r="G14" s="154"/>
      <c r="H14" s="158" t="s">
        <v>47</v>
      </c>
      <c r="I14" s="150">
        <v>1</v>
      </c>
    </row>
    <row r="15" spans="1:9" ht="12">
      <c r="A15" s="149"/>
      <c r="B15" s="149"/>
      <c r="C15" s="149"/>
      <c r="D15" s="149"/>
      <c r="E15" s="149"/>
      <c r="F15" s="153"/>
      <c r="G15" s="154"/>
      <c r="H15" s="158" t="s">
        <v>48</v>
      </c>
      <c r="I15" s="150">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30"/>
  <sheetViews>
    <sheetView showGridLines="0" showZeros="0" zoomScale="88" zoomScaleNormal="88"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B8" sqref="B8:F8"/>
    </sheetView>
  </sheetViews>
  <sheetFormatPr defaultColWidth="9.140625" defaultRowHeight="15"/>
  <cols>
    <col min="1" max="1" width="8.7109375" style="176" customWidth="1"/>
    <col min="2" max="2" width="26.7109375" style="176" customWidth="1"/>
    <col min="3" max="3" width="12.00390625" style="176" hidden="1" customWidth="1"/>
    <col min="4" max="4" width="13.7109375" style="177" customWidth="1"/>
    <col min="5" max="5" width="11.00390625" style="176" customWidth="1"/>
    <col min="6" max="6" width="15.140625" style="178" customWidth="1"/>
    <col min="7" max="7" width="14.140625" style="177" hidden="1" customWidth="1"/>
    <col min="8" max="8" width="10.7109375" style="179" hidden="1" customWidth="1"/>
    <col min="9" max="10" width="12.140625" style="176" hidden="1" customWidth="1"/>
    <col min="11" max="11" width="19.57421875" style="176" hidden="1" customWidth="1"/>
    <col min="12" max="12" width="14.28125" style="176" hidden="1" customWidth="1"/>
    <col min="13" max="13" width="17.8515625" style="180" customWidth="1"/>
    <col min="14" max="14" width="15.57421875" style="181" bestFit="1" customWidth="1"/>
    <col min="15" max="15" width="12.28125" style="182" customWidth="1"/>
    <col min="16" max="16" width="12.7109375" style="180" hidden="1" customWidth="1"/>
    <col min="17" max="17" width="13.8515625" style="183" customWidth="1"/>
    <col min="18" max="18" width="20.7109375" style="184" customWidth="1"/>
    <col min="19" max="19" width="37.7109375" style="185" customWidth="1"/>
    <col min="20" max="20" width="12.28125" style="186" hidden="1" customWidth="1"/>
    <col min="21" max="21" width="15.421875" style="186" customWidth="1"/>
    <col min="22" max="22" width="13.7109375" style="186" hidden="1" customWidth="1"/>
    <col min="23" max="23" width="13.57421875" style="185" hidden="1" customWidth="1"/>
    <col min="24" max="24" width="14.8515625" style="186" hidden="1" customWidth="1"/>
    <col min="25" max="25" width="12.57421875" style="185" hidden="1" customWidth="1"/>
    <col min="26" max="26" width="15.421875" style="186" hidden="1" customWidth="1"/>
    <col min="27" max="27" width="9.140625" style="185" hidden="1" customWidth="1"/>
    <col min="28" max="28" width="12.00390625" style="186" hidden="1" customWidth="1"/>
    <col min="29" max="29" width="15.7109375" style="185" hidden="1" customWidth="1"/>
    <col min="30" max="51" width="9.140625" style="186" hidden="1" customWidth="1"/>
    <col min="52" max="52" width="10.28125" style="186" hidden="1" customWidth="1"/>
    <col min="53" max="53" width="18.421875" style="180" hidden="1" customWidth="1"/>
    <col min="54" max="54" width="19.8515625" style="180" customWidth="1"/>
    <col min="55" max="55" width="45.7109375" style="187" customWidth="1"/>
    <col min="56" max="156" width="9.140625" style="161" customWidth="1"/>
    <col min="157" max="238" width="9.140625" style="110" customWidth="1"/>
    <col min="239" max="243" width="9.140625" style="111" customWidth="1"/>
    <col min="244" max="16384" width="9.140625" style="110" customWidth="1"/>
  </cols>
  <sheetData>
    <row r="1" spans="1:243" s="18" customFormat="1" ht="30" customHeight="1">
      <c r="A1" s="6" t="str">
        <f>B2&amp;" BoQ"</f>
        <v>Item Wise BoQ</v>
      </c>
      <c r="B1" s="7"/>
      <c r="C1" s="7"/>
      <c r="D1" s="7"/>
      <c r="E1" s="7"/>
      <c r="F1" s="7"/>
      <c r="G1" s="7"/>
      <c r="H1" s="7"/>
      <c r="I1" s="7"/>
      <c r="J1" s="7"/>
      <c r="K1" s="7"/>
      <c r="L1" s="7"/>
      <c r="M1" s="8"/>
      <c r="N1" s="8"/>
      <c r="O1" s="9"/>
      <c r="P1" s="10"/>
      <c r="Q1" s="11"/>
      <c r="R1" s="12"/>
      <c r="S1" s="13"/>
      <c r="T1" s="14"/>
      <c r="U1" s="14"/>
      <c r="V1" s="14"/>
      <c r="W1" s="13"/>
      <c r="X1" s="14"/>
      <c r="Y1" s="13"/>
      <c r="Z1" s="14"/>
      <c r="AA1" s="13"/>
      <c r="AB1" s="14"/>
      <c r="AC1" s="13"/>
      <c r="AD1" s="14"/>
      <c r="AE1" s="14"/>
      <c r="AF1" s="14"/>
      <c r="AG1" s="14"/>
      <c r="AH1" s="14"/>
      <c r="AI1" s="14"/>
      <c r="AJ1" s="14"/>
      <c r="AK1" s="14"/>
      <c r="AL1" s="14"/>
      <c r="AM1" s="14"/>
      <c r="AN1" s="14"/>
      <c r="AO1" s="14"/>
      <c r="AP1" s="14"/>
      <c r="AQ1" s="14"/>
      <c r="AR1" s="14"/>
      <c r="AS1" s="14"/>
      <c r="AT1" s="14"/>
      <c r="AU1" s="14"/>
      <c r="AV1" s="14"/>
      <c r="AW1" s="14"/>
      <c r="AX1" s="14"/>
      <c r="AY1" s="14"/>
      <c r="AZ1" s="14"/>
      <c r="BA1" s="8"/>
      <c r="BB1" s="8"/>
      <c r="BC1" s="175"/>
      <c r="FA1" s="15"/>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7"/>
      <c r="IF1" s="17"/>
      <c r="IG1" s="17"/>
      <c r="IH1" s="17"/>
      <c r="II1" s="17"/>
    </row>
    <row r="2" spans="1:243" s="34" customFormat="1" ht="12.75" hidden="1">
      <c r="A2" s="19" t="s">
        <v>3</v>
      </c>
      <c r="B2" s="19" t="s">
        <v>25</v>
      </c>
      <c r="C2" s="19" t="s">
        <v>4</v>
      </c>
      <c r="D2" s="20" t="s">
        <v>5</v>
      </c>
      <c r="E2" s="19" t="s">
        <v>6</v>
      </c>
      <c r="F2" s="21"/>
      <c r="G2" s="22"/>
      <c r="H2" s="23"/>
      <c r="I2" s="24"/>
      <c r="J2" s="25"/>
      <c r="K2" s="25"/>
      <c r="L2" s="25"/>
      <c r="M2" s="26"/>
      <c r="N2" s="26"/>
      <c r="O2" s="27"/>
      <c r="P2" s="28"/>
      <c r="Q2" s="29"/>
      <c r="R2" s="30"/>
      <c r="S2" s="31"/>
      <c r="T2" s="32"/>
      <c r="U2" s="32"/>
      <c r="V2" s="32"/>
      <c r="W2" s="31"/>
      <c r="X2" s="32"/>
      <c r="Y2" s="31"/>
      <c r="Z2" s="32"/>
      <c r="AA2" s="31"/>
      <c r="AB2" s="32"/>
      <c r="AC2" s="31"/>
      <c r="AD2" s="32"/>
      <c r="AE2" s="32"/>
      <c r="AF2" s="32"/>
      <c r="AG2" s="32"/>
      <c r="AH2" s="32"/>
      <c r="AI2" s="32"/>
      <c r="AJ2" s="32"/>
      <c r="AK2" s="32"/>
      <c r="AL2" s="32"/>
      <c r="AM2" s="32"/>
      <c r="AN2" s="32"/>
      <c r="AO2" s="32"/>
      <c r="AP2" s="32"/>
      <c r="AQ2" s="32"/>
      <c r="AR2" s="32"/>
      <c r="AS2" s="32"/>
      <c r="AT2" s="32"/>
      <c r="AU2" s="32"/>
      <c r="AV2" s="32"/>
      <c r="AW2" s="32"/>
      <c r="AX2" s="32"/>
      <c r="AY2" s="32"/>
      <c r="AZ2" s="32"/>
      <c r="BA2" s="26"/>
      <c r="BB2" s="26"/>
      <c r="BC2" s="112"/>
      <c r="FA2" s="162"/>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row>
    <row r="3" spans="1:243" s="18" customFormat="1" ht="12.75" hidden="1">
      <c r="A3" s="25" t="s">
        <v>7</v>
      </c>
      <c r="B3" s="25"/>
      <c r="C3" s="25"/>
      <c r="D3" s="35"/>
      <c r="E3" s="25"/>
      <c r="F3" s="36"/>
      <c r="G3" s="35"/>
      <c r="H3" s="37"/>
      <c r="I3" s="25"/>
      <c r="J3" s="25"/>
      <c r="K3" s="25"/>
      <c r="L3" s="25"/>
      <c r="M3" s="38"/>
      <c r="N3" s="38"/>
      <c r="O3" s="39"/>
      <c r="P3" s="38"/>
      <c r="Q3" s="40"/>
      <c r="R3" s="41"/>
      <c r="S3" s="42"/>
      <c r="T3" s="43"/>
      <c r="U3" s="43"/>
      <c r="V3" s="43"/>
      <c r="W3" s="42"/>
      <c r="X3" s="43"/>
      <c r="Y3" s="42"/>
      <c r="Z3" s="43"/>
      <c r="AA3" s="42"/>
      <c r="AB3" s="43"/>
      <c r="AC3" s="42"/>
      <c r="AD3" s="43"/>
      <c r="AE3" s="43"/>
      <c r="AF3" s="43"/>
      <c r="AG3" s="43"/>
      <c r="AH3" s="43"/>
      <c r="AI3" s="43"/>
      <c r="AJ3" s="43"/>
      <c r="AK3" s="43"/>
      <c r="AL3" s="43"/>
      <c r="AM3" s="43"/>
      <c r="AN3" s="43"/>
      <c r="AO3" s="43"/>
      <c r="AP3" s="43"/>
      <c r="AQ3" s="43"/>
      <c r="AR3" s="43"/>
      <c r="AS3" s="43"/>
      <c r="AT3" s="43"/>
      <c r="AU3" s="43"/>
      <c r="AV3" s="43"/>
      <c r="AW3" s="43"/>
      <c r="AX3" s="43"/>
      <c r="AY3" s="43"/>
      <c r="AZ3" s="43"/>
      <c r="BA3" s="38"/>
      <c r="BB3" s="38"/>
      <c r="BC3" s="113"/>
      <c r="FA3" s="15"/>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7"/>
      <c r="IF3" s="17"/>
      <c r="IG3" s="17"/>
      <c r="IH3" s="17"/>
      <c r="II3" s="17"/>
    </row>
    <row r="4" spans="1:243" s="138" customFormat="1" ht="15.75">
      <c r="A4" s="135" t="s">
        <v>49</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FA4" s="163"/>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row>
    <row r="5" spans="1:243" s="138" customFormat="1" ht="15.75">
      <c r="A5" s="139" t="s">
        <v>30</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1"/>
      <c r="FA5" s="163"/>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row>
    <row r="6" spans="1:243" s="138" customFormat="1" ht="15.75">
      <c r="A6" s="139" t="s">
        <v>31</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1"/>
      <c r="FA6" s="163"/>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row>
    <row r="7" spans="1:243" s="46" customFormat="1" ht="12.75" hidden="1">
      <c r="A7" s="47" t="s">
        <v>8</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FA7" s="16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5"/>
      <c r="IF7" s="45"/>
      <c r="IG7" s="45"/>
      <c r="IH7" s="45"/>
      <c r="II7" s="45"/>
    </row>
    <row r="8" spans="1:243" s="51" customFormat="1" ht="37.5" customHeight="1">
      <c r="A8" s="48" t="s">
        <v>29</v>
      </c>
      <c r="B8" s="193"/>
      <c r="C8" s="194"/>
      <c r="D8" s="194"/>
      <c r="E8" s="194"/>
      <c r="F8" s="195"/>
      <c r="G8" s="196" t="s">
        <v>109</v>
      </c>
      <c r="H8" s="192"/>
      <c r="I8" s="192"/>
      <c r="J8" s="192"/>
      <c r="K8" s="192"/>
      <c r="L8" s="192"/>
      <c r="M8" s="197"/>
      <c r="N8" s="198"/>
      <c r="O8" s="198"/>
      <c r="P8" s="198"/>
      <c r="Q8" s="199"/>
      <c r="R8" s="200" t="s">
        <v>110</v>
      </c>
      <c r="S8" s="197"/>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9"/>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65"/>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50"/>
      <c r="IF8" s="50"/>
      <c r="IG8" s="50"/>
      <c r="IH8" s="50"/>
      <c r="II8" s="50"/>
    </row>
    <row r="9" spans="1:243" s="52" customFormat="1" ht="37.5" customHeight="1">
      <c r="A9" s="146" t="s">
        <v>88</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5"/>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1:243" s="125" customFormat="1" ht="11.25" hidden="1">
      <c r="A10" s="115" t="s">
        <v>85</v>
      </c>
      <c r="B10" s="126" t="s">
        <v>86</v>
      </c>
      <c r="C10" s="115" t="s">
        <v>86</v>
      </c>
      <c r="D10" s="116" t="s">
        <v>85</v>
      </c>
      <c r="E10" s="115" t="s">
        <v>86</v>
      </c>
      <c r="F10" s="115" t="s">
        <v>9</v>
      </c>
      <c r="G10" s="116" t="s">
        <v>9</v>
      </c>
      <c r="H10" s="117" t="s">
        <v>10</v>
      </c>
      <c r="I10" s="115" t="s">
        <v>86</v>
      </c>
      <c r="J10" s="115" t="s">
        <v>85</v>
      </c>
      <c r="K10" s="115" t="s">
        <v>87</v>
      </c>
      <c r="L10" s="115" t="s">
        <v>86</v>
      </c>
      <c r="M10" s="118" t="s">
        <v>85</v>
      </c>
      <c r="N10" s="118" t="s">
        <v>9</v>
      </c>
      <c r="O10" s="119" t="s">
        <v>9</v>
      </c>
      <c r="P10" s="118" t="s">
        <v>9</v>
      </c>
      <c r="Q10" s="120" t="s">
        <v>9</v>
      </c>
      <c r="R10" s="121" t="s">
        <v>10</v>
      </c>
      <c r="S10" s="122" t="s">
        <v>10</v>
      </c>
      <c r="T10" s="123" t="s">
        <v>9</v>
      </c>
      <c r="U10" s="123" t="s">
        <v>9</v>
      </c>
      <c r="V10" s="123" t="s">
        <v>9</v>
      </c>
      <c r="W10" s="122" t="s">
        <v>9</v>
      </c>
      <c r="X10" s="123" t="s">
        <v>10</v>
      </c>
      <c r="Y10" s="122" t="s">
        <v>10</v>
      </c>
      <c r="Z10" s="123" t="s">
        <v>9</v>
      </c>
      <c r="AA10" s="122" t="s">
        <v>9</v>
      </c>
      <c r="AB10" s="123" t="s">
        <v>9</v>
      </c>
      <c r="AC10" s="122" t="s">
        <v>9</v>
      </c>
      <c r="AD10" s="123" t="s">
        <v>10</v>
      </c>
      <c r="AE10" s="123" t="s">
        <v>10</v>
      </c>
      <c r="AF10" s="123" t="s">
        <v>9</v>
      </c>
      <c r="AG10" s="123" t="s">
        <v>9</v>
      </c>
      <c r="AH10" s="123" t="s">
        <v>9</v>
      </c>
      <c r="AI10" s="123" t="s">
        <v>9</v>
      </c>
      <c r="AJ10" s="123" t="s">
        <v>10</v>
      </c>
      <c r="AK10" s="123" t="s">
        <v>10</v>
      </c>
      <c r="AL10" s="123" t="s">
        <v>9</v>
      </c>
      <c r="AM10" s="123" t="s">
        <v>9</v>
      </c>
      <c r="AN10" s="123" t="s">
        <v>9</v>
      </c>
      <c r="AO10" s="123" t="s">
        <v>9</v>
      </c>
      <c r="AP10" s="123" t="s">
        <v>10</v>
      </c>
      <c r="AQ10" s="123" t="s">
        <v>10</v>
      </c>
      <c r="AR10" s="123" t="s">
        <v>9</v>
      </c>
      <c r="AS10" s="123" t="s">
        <v>9</v>
      </c>
      <c r="AT10" s="123" t="s">
        <v>85</v>
      </c>
      <c r="AU10" s="123" t="s">
        <v>85</v>
      </c>
      <c r="AV10" s="123" t="s">
        <v>10</v>
      </c>
      <c r="AW10" s="123" t="s">
        <v>10</v>
      </c>
      <c r="AX10" s="123" t="s">
        <v>85</v>
      </c>
      <c r="AY10" s="123" t="s">
        <v>85</v>
      </c>
      <c r="AZ10" s="123" t="s">
        <v>11</v>
      </c>
      <c r="BA10" s="118" t="s">
        <v>85</v>
      </c>
      <c r="BB10" s="118" t="s">
        <v>85</v>
      </c>
      <c r="BC10" s="115" t="s">
        <v>86</v>
      </c>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66"/>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row>
    <row r="11" spans="1:243" s="55" customFormat="1" ht="89.25">
      <c r="A11" s="56" t="s">
        <v>0</v>
      </c>
      <c r="B11" s="56" t="s">
        <v>108</v>
      </c>
      <c r="C11" s="56" t="s">
        <v>1</v>
      </c>
      <c r="D11" s="57" t="s">
        <v>12</v>
      </c>
      <c r="E11" s="56" t="s">
        <v>13</v>
      </c>
      <c r="F11" s="56" t="s">
        <v>50</v>
      </c>
      <c r="G11" s="57" t="s">
        <v>51</v>
      </c>
      <c r="H11" s="56" t="s">
        <v>52</v>
      </c>
      <c r="I11" s="56" t="s">
        <v>14</v>
      </c>
      <c r="J11" s="56" t="s">
        <v>15</v>
      </c>
      <c r="K11" s="56" t="s">
        <v>16</v>
      </c>
      <c r="L11" s="56" t="s">
        <v>17</v>
      </c>
      <c r="M11" s="143" t="s">
        <v>98</v>
      </c>
      <c r="N11" s="59" t="s">
        <v>53</v>
      </c>
      <c r="O11" s="144" t="s">
        <v>99</v>
      </c>
      <c r="P11" s="59" t="s">
        <v>54</v>
      </c>
      <c r="Q11" s="145" t="s">
        <v>102</v>
      </c>
      <c r="R11" s="61" t="s">
        <v>55</v>
      </c>
      <c r="S11" s="144" t="s">
        <v>100</v>
      </c>
      <c r="T11" s="62" t="s">
        <v>56</v>
      </c>
      <c r="U11" s="62" t="s">
        <v>57</v>
      </c>
      <c r="V11" s="62" t="s">
        <v>58</v>
      </c>
      <c r="W11" s="144" t="s">
        <v>101</v>
      </c>
      <c r="X11" s="62" t="s">
        <v>59</v>
      </c>
      <c r="Y11" s="60" t="s">
        <v>60</v>
      </c>
      <c r="Z11" s="62" t="s">
        <v>61</v>
      </c>
      <c r="AA11" s="60" t="s">
        <v>62</v>
      </c>
      <c r="AB11" s="62" t="s">
        <v>63</v>
      </c>
      <c r="AC11" s="144" t="s">
        <v>103</v>
      </c>
      <c r="AD11" s="62" t="s">
        <v>64</v>
      </c>
      <c r="AE11" s="62" t="s">
        <v>65</v>
      </c>
      <c r="AF11" s="62" t="s">
        <v>66</v>
      </c>
      <c r="AG11" s="62"/>
      <c r="AH11" s="62"/>
      <c r="AI11" s="62"/>
      <c r="AJ11" s="62"/>
      <c r="AK11" s="62"/>
      <c r="AL11" s="62"/>
      <c r="AM11" s="62"/>
      <c r="AN11" s="62"/>
      <c r="AO11" s="62"/>
      <c r="AP11" s="62"/>
      <c r="AQ11" s="62"/>
      <c r="AR11" s="62" t="s">
        <v>67</v>
      </c>
      <c r="AS11" s="62" t="s">
        <v>68</v>
      </c>
      <c r="AT11" s="62" t="s">
        <v>69</v>
      </c>
      <c r="AU11" s="62"/>
      <c r="AV11" s="62"/>
      <c r="AW11" s="62"/>
      <c r="AX11" s="62"/>
      <c r="AY11" s="62"/>
      <c r="AZ11" s="62"/>
      <c r="BA11" s="58" t="s">
        <v>89</v>
      </c>
      <c r="BB11" s="58" t="s">
        <v>90</v>
      </c>
      <c r="BC11" s="142" t="s">
        <v>91</v>
      </c>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67"/>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row>
    <row r="12" spans="1:243" s="55" customFormat="1" ht="12.75">
      <c r="A12" s="63">
        <v>1</v>
      </c>
      <c r="B12" s="64">
        <v>2</v>
      </c>
      <c r="C12" s="63">
        <v>3</v>
      </c>
      <c r="D12" s="64">
        <v>3</v>
      </c>
      <c r="E12" s="63">
        <v>4</v>
      </c>
      <c r="F12" s="63">
        <v>5</v>
      </c>
      <c r="G12" s="64">
        <v>6</v>
      </c>
      <c r="H12" s="63">
        <v>8</v>
      </c>
      <c r="I12" s="63">
        <v>9</v>
      </c>
      <c r="J12" s="63">
        <v>10</v>
      </c>
      <c r="K12" s="63">
        <v>11</v>
      </c>
      <c r="L12" s="63">
        <v>12</v>
      </c>
      <c r="M12" s="64">
        <v>7</v>
      </c>
      <c r="N12" s="64">
        <v>8</v>
      </c>
      <c r="O12" s="64">
        <v>9</v>
      </c>
      <c r="P12" s="64">
        <v>10</v>
      </c>
      <c r="Q12" s="64">
        <v>10</v>
      </c>
      <c r="R12" s="63">
        <v>11</v>
      </c>
      <c r="S12" s="63">
        <v>12</v>
      </c>
      <c r="T12" s="63">
        <v>20</v>
      </c>
      <c r="U12" s="63">
        <v>13</v>
      </c>
      <c r="V12" s="63">
        <v>22</v>
      </c>
      <c r="W12" s="63">
        <v>23</v>
      </c>
      <c r="X12" s="63">
        <v>24</v>
      </c>
      <c r="Y12" s="63">
        <v>25</v>
      </c>
      <c r="Z12" s="63">
        <v>26</v>
      </c>
      <c r="AA12" s="63">
        <v>27</v>
      </c>
      <c r="AB12" s="63">
        <v>28</v>
      </c>
      <c r="AC12" s="63">
        <v>29</v>
      </c>
      <c r="AD12" s="63">
        <v>30</v>
      </c>
      <c r="AE12" s="63">
        <v>31</v>
      </c>
      <c r="AF12" s="63">
        <v>32</v>
      </c>
      <c r="AG12" s="63">
        <v>33</v>
      </c>
      <c r="AH12" s="63">
        <v>34</v>
      </c>
      <c r="AI12" s="63">
        <v>35</v>
      </c>
      <c r="AJ12" s="63">
        <v>36</v>
      </c>
      <c r="AK12" s="63">
        <v>37</v>
      </c>
      <c r="AL12" s="63">
        <v>38</v>
      </c>
      <c r="AM12" s="63">
        <v>39</v>
      </c>
      <c r="AN12" s="63">
        <v>40</v>
      </c>
      <c r="AO12" s="63">
        <v>41</v>
      </c>
      <c r="AP12" s="63">
        <v>42</v>
      </c>
      <c r="AQ12" s="63">
        <v>43</v>
      </c>
      <c r="AR12" s="63">
        <v>44</v>
      </c>
      <c r="AS12" s="63">
        <v>45</v>
      </c>
      <c r="AT12" s="63">
        <v>46</v>
      </c>
      <c r="AU12" s="63">
        <v>47</v>
      </c>
      <c r="AV12" s="63">
        <v>48</v>
      </c>
      <c r="AW12" s="63">
        <v>49</v>
      </c>
      <c r="AX12" s="63">
        <v>50</v>
      </c>
      <c r="AY12" s="63">
        <v>51</v>
      </c>
      <c r="AZ12" s="63">
        <v>52</v>
      </c>
      <c r="BA12" s="64">
        <v>13</v>
      </c>
      <c r="BB12" s="64">
        <v>14</v>
      </c>
      <c r="BC12" s="63">
        <v>15</v>
      </c>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67"/>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4"/>
      <c r="IF12" s="54"/>
      <c r="IG12" s="54"/>
      <c r="IH12" s="54"/>
      <c r="II12" s="54"/>
    </row>
    <row r="13" spans="1:243" s="75" customFormat="1" ht="34.5" customHeight="1">
      <c r="A13" s="65">
        <v>1</v>
      </c>
      <c r="B13" s="70" t="s">
        <v>32</v>
      </c>
      <c r="C13" s="67" t="s">
        <v>71</v>
      </c>
      <c r="D13" s="68">
        <v>1</v>
      </c>
      <c r="E13" s="23" t="s">
        <v>33</v>
      </c>
      <c r="F13" s="65">
        <v>603123100</v>
      </c>
      <c r="G13" s="127">
        <v>1</v>
      </c>
      <c r="H13" s="128"/>
      <c r="I13" s="70" t="s">
        <v>19</v>
      </c>
      <c r="J13" s="24">
        <f aca="true" t="shared" si="0" ref="J13:J26">IF(I13="Less(-)",-1,1)</f>
        <v>1</v>
      </c>
      <c r="K13" s="69" t="s">
        <v>26</v>
      </c>
      <c r="L13" s="69" t="s">
        <v>6</v>
      </c>
      <c r="M13" s="129"/>
      <c r="N13" s="189">
        <f>M13*G13</f>
        <v>0</v>
      </c>
      <c r="O13" s="130"/>
      <c r="P13" s="131">
        <f>N13*O13/100</f>
        <v>0</v>
      </c>
      <c r="Q13" s="134"/>
      <c r="R13" s="188"/>
      <c r="S13" s="132"/>
      <c r="T13" s="190">
        <f>IF(ISERROR((N13+P13)*(AR13/100)),"",(N13+P13)*(AR13/100))</f>
      </c>
      <c r="U13" s="190">
        <f>IF(ISERROR((N13+P13+AF13)*(AS13/100)),"",(N13+P13+AF13)*(AS13/100))</f>
      </c>
      <c r="V13" s="190">
        <f>IF(ISERROR((N13+P13)*(AT13/100)),"",(N13+P13)*(AT13/100))</f>
      </c>
      <c r="W13" s="132"/>
      <c r="X13" s="133">
        <f>IF(ISERROR(N13*(W13/100)),"",N13*(W13/100))</f>
        <v>0</v>
      </c>
      <c r="Y13" s="191"/>
      <c r="Z13" s="133">
        <f>IF(ISERROR(N13*(Y13/100)),"",N13*(Y13/100))</f>
        <v>0</v>
      </c>
      <c r="AA13" s="132"/>
      <c r="AB13" s="133">
        <f>IF(ISERROR(N13*(AA13/100)),"",N13*(AA13/100))</f>
        <v>0</v>
      </c>
      <c r="AC13" s="132"/>
      <c r="AD13" s="133">
        <f>IF(ISERROR(N13*(AC13/100)),"",N13*(AC13/100))</f>
        <v>0</v>
      </c>
      <c r="AE13" s="71">
        <f>IF(ISERROR((N13+P13+T13+U13+V13)),"",(N13+P13+T13+U13+V13))</f>
      </c>
      <c r="AF13" s="71">
        <f>IF(ISERROR((N13*Q13)),"",(N13*Q13))</f>
        <v>0</v>
      </c>
      <c r="AG13" s="71"/>
      <c r="AH13" s="71"/>
      <c r="AI13" s="71"/>
      <c r="AJ13" s="71"/>
      <c r="AK13" s="71"/>
      <c r="AL13" s="71"/>
      <c r="AM13" s="71"/>
      <c r="AN13" s="71"/>
      <c r="AO13" s="71"/>
      <c r="AP13" s="71"/>
      <c r="AQ13" s="71"/>
      <c r="AR13" s="71">
        <f>IF(ISERROR(VLOOKUP(S13,SPEC!$A$1:$D$6,2,FALSE)),"",VLOOKUP(S13,SPEC!$A$1:$D$6,2,FALSE))</f>
      </c>
      <c r="AS13" s="71">
        <f>IF(ISERROR(VLOOKUP(S13,SPEC!$A$1:$D$6,3,FALSE)),"",VLOOKUP(S13,SPEC!$A$1:$D$6,3,FALSE))</f>
      </c>
      <c r="AT13" s="71">
        <f>IF(ISERROR(VLOOKUP(S13,SPEC!$A$1:$D$6,4,FALSE)),"",VLOOKUP(S13,SPEC!$A$1:$D$6,4,FALSE))</f>
      </c>
      <c r="AU13" s="71"/>
      <c r="AV13" s="71"/>
      <c r="AW13" s="71"/>
      <c r="AX13" s="71"/>
      <c r="AY13" s="71"/>
      <c r="AZ13" s="71"/>
      <c r="BA13" s="72">
        <f>IF(ISERROR(N13),"",N13)</f>
        <v>0</v>
      </c>
      <c r="BB13" s="73">
        <f>IF(ISERROR(BA13+P13+X13+Z13+AD13+AF13+SUM(T13:V13)),"",BA13+P13+X13+Z13+AD13+AF13+SUM(T13:V13))</f>
        <v>0</v>
      </c>
      <c r="BC13" s="66">
        <f>IF((SpellNumber(L13,BB13))="INR Zero Only","",(SpellNumber(L13,BB13)))</f>
      </c>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162"/>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74"/>
      <c r="IF13" s="74"/>
      <c r="IG13" s="74"/>
      <c r="IH13" s="74"/>
      <c r="II13" s="74"/>
    </row>
    <row r="14" spans="1:243" s="75" customFormat="1" ht="34.5" customHeight="1">
      <c r="A14" s="65">
        <v>2</v>
      </c>
      <c r="B14" s="70" t="s">
        <v>34</v>
      </c>
      <c r="C14" s="67" t="s">
        <v>72</v>
      </c>
      <c r="D14" s="68">
        <v>1</v>
      </c>
      <c r="E14" s="23" t="s">
        <v>33</v>
      </c>
      <c r="F14" s="65"/>
      <c r="G14" s="127">
        <v>1</v>
      </c>
      <c r="H14" s="128"/>
      <c r="I14" s="70" t="s">
        <v>19</v>
      </c>
      <c r="J14" s="24">
        <f t="shared" si="0"/>
        <v>1</v>
      </c>
      <c r="K14" s="69" t="s">
        <v>26</v>
      </c>
      <c r="L14" s="69" t="s">
        <v>6</v>
      </c>
      <c r="M14" s="129"/>
      <c r="N14" s="189">
        <f aca="true" t="shared" si="1" ref="N14:N26">M14*G14</f>
        <v>0</v>
      </c>
      <c r="O14" s="130"/>
      <c r="P14" s="131">
        <f aca="true" t="shared" si="2" ref="P14:P26">N14*O14/100</f>
        <v>0</v>
      </c>
      <c r="Q14" s="134"/>
      <c r="R14" s="188"/>
      <c r="S14" s="132"/>
      <c r="T14" s="190">
        <f aca="true" t="shared" si="3" ref="T14:T26">IF(ISERROR((N14+P14)*(AR14/100)),"",(N14+P14)*(AR14/100))</f>
      </c>
      <c r="U14" s="190">
        <f aca="true" t="shared" si="4" ref="U14:U26">IF(ISERROR((N14+P14+AF14)*(AS14/100)),"",(N14+P14+AF14)*(AS14/100))</f>
      </c>
      <c r="V14" s="190">
        <f aca="true" t="shared" si="5" ref="V14:V26">IF(ISERROR((N14+P14)*(AT14/100)),"",(N14+P14)*(AT14/100))</f>
      </c>
      <c r="W14" s="132"/>
      <c r="X14" s="133">
        <f aca="true" t="shared" si="6" ref="X14:X26">IF(ISERROR(N14*(W14/100)),"",N14*(W14/100))</f>
        <v>0</v>
      </c>
      <c r="Y14" s="191"/>
      <c r="Z14" s="133">
        <f aca="true" t="shared" si="7" ref="Z14:Z26">IF(ISERROR(N14*(Y14/100)),"",N14*(Y14/100))</f>
        <v>0</v>
      </c>
      <c r="AA14" s="132"/>
      <c r="AB14" s="133">
        <f aca="true" t="shared" si="8" ref="AB14:AB26">IF(ISERROR(N14*(AA14/100)),"",N14*(AA14/100))</f>
        <v>0</v>
      </c>
      <c r="AC14" s="132"/>
      <c r="AD14" s="133">
        <f aca="true" t="shared" si="9" ref="AD14:AD26">IF(ISERROR(N14*(AC14/100)),"",N14*(AC14/100))</f>
        <v>0</v>
      </c>
      <c r="AE14" s="71">
        <f aca="true" t="shared" si="10" ref="AE14:AE26">IF(ISERROR((N14+P14+T14+U14+V14)),"",(N14+P14+T14+U14+V14))</f>
      </c>
      <c r="AF14" s="71">
        <f aca="true" t="shared" si="11" ref="AF14:AF26">IF(ISERROR((N14*Q14)),"",(N14*Q14))</f>
        <v>0</v>
      </c>
      <c r="AG14" s="71"/>
      <c r="AH14" s="71"/>
      <c r="AI14" s="71"/>
      <c r="AJ14" s="71"/>
      <c r="AK14" s="71"/>
      <c r="AL14" s="71"/>
      <c r="AM14" s="71"/>
      <c r="AN14" s="71"/>
      <c r="AO14" s="71"/>
      <c r="AP14" s="71"/>
      <c r="AQ14" s="71"/>
      <c r="AR14" s="71">
        <f>IF(ISERROR(VLOOKUP(S14,SPEC!$A$1:$D$6,2,FALSE)),"",VLOOKUP(S14,SPEC!$A$1:$D$6,2,FALSE))</f>
      </c>
      <c r="AS14" s="71">
        <f>IF(ISERROR(VLOOKUP(S14,SPEC!$A$1:$D$6,3,FALSE)),"",VLOOKUP(S14,SPEC!$A$1:$D$6,3,FALSE))</f>
      </c>
      <c r="AT14" s="71">
        <f>IF(ISERROR(VLOOKUP(S14,SPEC!$A$1:$D$6,4,FALSE)),"",VLOOKUP(S14,SPEC!$A$1:$D$6,4,FALSE))</f>
      </c>
      <c r="AU14" s="71"/>
      <c r="AV14" s="71"/>
      <c r="AW14" s="71"/>
      <c r="AX14" s="71"/>
      <c r="AY14" s="71"/>
      <c r="AZ14" s="71"/>
      <c r="BA14" s="72">
        <f aca="true" t="shared" si="12" ref="BA14:BA26">IF(ISERROR(N14),"",N14)</f>
        <v>0</v>
      </c>
      <c r="BB14" s="73">
        <f aca="true" t="shared" si="13" ref="BB14:BB26">IF(ISERROR(BA14+P14+X14+Z14+AD14+AF14+SUM(T14:V14)),"",BA14+P14+X14+Z14+AD14+AF14+SUM(T14:V14))</f>
        <v>0</v>
      </c>
      <c r="BC14" s="66">
        <f>IF((SpellNumber(L14,BB14))="INR Zero Only","",(SpellNumber(L14,BB14)))</f>
      </c>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162"/>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74"/>
      <c r="IF14" s="74"/>
      <c r="IG14" s="74"/>
      <c r="IH14" s="74"/>
      <c r="II14" s="74"/>
    </row>
    <row r="15" spans="1:243" s="75" customFormat="1" ht="34.5" customHeight="1">
      <c r="A15" s="65">
        <v>3</v>
      </c>
      <c r="B15" s="70" t="s">
        <v>35</v>
      </c>
      <c r="C15" s="67" t="s">
        <v>73</v>
      </c>
      <c r="D15" s="68">
        <v>1</v>
      </c>
      <c r="E15" s="23" t="s">
        <v>33</v>
      </c>
      <c r="F15" s="65"/>
      <c r="G15" s="127">
        <v>1</v>
      </c>
      <c r="H15" s="128"/>
      <c r="I15" s="70" t="s">
        <v>19</v>
      </c>
      <c r="J15" s="24">
        <f t="shared" si="0"/>
        <v>1</v>
      </c>
      <c r="K15" s="69" t="s">
        <v>26</v>
      </c>
      <c r="L15" s="69" t="s">
        <v>6</v>
      </c>
      <c r="M15" s="129"/>
      <c r="N15" s="189">
        <f t="shared" si="1"/>
        <v>0</v>
      </c>
      <c r="O15" s="130"/>
      <c r="P15" s="131">
        <f t="shared" si="2"/>
        <v>0</v>
      </c>
      <c r="Q15" s="134"/>
      <c r="R15" s="188"/>
      <c r="S15" s="132"/>
      <c r="T15" s="190">
        <f t="shared" si="3"/>
      </c>
      <c r="U15" s="190">
        <f t="shared" si="4"/>
      </c>
      <c r="V15" s="190">
        <f t="shared" si="5"/>
      </c>
      <c r="W15" s="132"/>
      <c r="X15" s="133">
        <f t="shared" si="6"/>
        <v>0</v>
      </c>
      <c r="Y15" s="191"/>
      <c r="Z15" s="133">
        <f t="shared" si="7"/>
        <v>0</v>
      </c>
      <c r="AA15" s="132"/>
      <c r="AB15" s="133">
        <f t="shared" si="8"/>
        <v>0</v>
      </c>
      <c r="AC15" s="132"/>
      <c r="AD15" s="133">
        <f t="shared" si="9"/>
        <v>0</v>
      </c>
      <c r="AE15" s="71">
        <f t="shared" si="10"/>
      </c>
      <c r="AF15" s="71">
        <f t="shared" si="11"/>
        <v>0</v>
      </c>
      <c r="AG15" s="71"/>
      <c r="AH15" s="71"/>
      <c r="AI15" s="71"/>
      <c r="AJ15" s="71"/>
      <c r="AK15" s="71"/>
      <c r="AL15" s="71"/>
      <c r="AM15" s="71"/>
      <c r="AN15" s="71"/>
      <c r="AO15" s="71"/>
      <c r="AP15" s="71"/>
      <c r="AQ15" s="71"/>
      <c r="AR15" s="71">
        <f>IF(ISERROR(VLOOKUP(S15,SPEC!$A$1:$D$6,2,FALSE)),"",VLOOKUP(S15,SPEC!$A$1:$D$6,2,FALSE))</f>
      </c>
      <c r="AS15" s="71">
        <f>IF(ISERROR(VLOOKUP(S15,SPEC!$A$1:$D$6,3,FALSE)),"",VLOOKUP(S15,SPEC!$A$1:$D$6,3,FALSE))</f>
      </c>
      <c r="AT15" s="71">
        <f>IF(ISERROR(VLOOKUP(S15,SPEC!$A$1:$D$6,4,FALSE)),"",VLOOKUP(S15,SPEC!$A$1:$D$6,4,FALSE))</f>
      </c>
      <c r="AU15" s="71"/>
      <c r="AV15" s="71"/>
      <c r="AW15" s="71"/>
      <c r="AX15" s="71"/>
      <c r="AY15" s="71"/>
      <c r="AZ15" s="71"/>
      <c r="BA15" s="72">
        <f t="shared" si="12"/>
        <v>0</v>
      </c>
      <c r="BB15" s="73">
        <f t="shared" si="13"/>
        <v>0</v>
      </c>
      <c r="BC15" s="66">
        <f>IF((SpellNumber(L15,BB15))="INR Zero Only","",(SpellNumber(L15,BB15)))</f>
      </c>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162"/>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74"/>
      <c r="IF15" s="74"/>
      <c r="IG15" s="74"/>
      <c r="IH15" s="74"/>
      <c r="II15" s="74"/>
    </row>
    <row r="16" spans="1:243" s="75" customFormat="1" ht="34.5" customHeight="1">
      <c r="A16" s="65">
        <v>4</v>
      </c>
      <c r="B16" s="70" t="s">
        <v>36</v>
      </c>
      <c r="C16" s="67" t="s">
        <v>74</v>
      </c>
      <c r="D16" s="68">
        <v>3</v>
      </c>
      <c r="E16" s="23" t="s">
        <v>33</v>
      </c>
      <c r="F16" s="65"/>
      <c r="G16" s="127">
        <v>3</v>
      </c>
      <c r="H16" s="128"/>
      <c r="I16" s="70" t="s">
        <v>19</v>
      </c>
      <c r="J16" s="24">
        <f t="shared" si="0"/>
        <v>1</v>
      </c>
      <c r="K16" s="69" t="s">
        <v>26</v>
      </c>
      <c r="L16" s="69" t="s">
        <v>6</v>
      </c>
      <c r="M16" s="129"/>
      <c r="N16" s="189">
        <f t="shared" si="1"/>
        <v>0</v>
      </c>
      <c r="O16" s="130"/>
      <c r="P16" s="131">
        <f t="shared" si="2"/>
        <v>0</v>
      </c>
      <c r="Q16" s="134"/>
      <c r="R16" s="188"/>
      <c r="S16" s="132"/>
      <c r="T16" s="190">
        <f t="shared" si="3"/>
      </c>
      <c r="U16" s="190">
        <f t="shared" si="4"/>
      </c>
      <c r="V16" s="190">
        <f t="shared" si="5"/>
      </c>
      <c r="W16" s="132"/>
      <c r="X16" s="133">
        <f t="shared" si="6"/>
        <v>0</v>
      </c>
      <c r="Y16" s="191"/>
      <c r="Z16" s="133">
        <f t="shared" si="7"/>
        <v>0</v>
      </c>
      <c r="AA16" s="132"/>
      <c r="AB16" s="133">
        <f t="shared" si="8"/>
        <v>0</v>
      </c>
      <c r="AC16" s="132"/>
      <c r="AD16" s="133">
        <f t="shared" si="9"/>
        <v>0</v>
      </c>
      <c r="AE16" s="71">
        <f t="shared" si="10"/>
      </c>
      <c r="AF16" s="71">
        <f t="shared" si="11"/>
        <v>0</v>
      </c>
      <c r="AG16" s="71"/>
      <c r="AH16" s="71"/>
      <c r="AI16" s="71"/>
      <c r="AJ16" s="71"/>
      <c r="AK16" s="71"/>
      <c r="AL16" s="71"/>
      <c r="AM16" s="71"/>
      <c r="AN16" s="71"/>
      <c r="AO16" s="71"/>
      <c r="AP16" s="71"/>
      <c r="AQ16" s="71"/>
      <c r="AR16" s="71">
        <f>IF(ISERROR(VLOOKUP(S16,SPEC!$A$1:$D$6,2,FALSE)),"",VLOOKUP(S16,SPEC!$A$1:$D$6,2,FALSE))</f>
      </c>
      <c r="AS16" s="71">
        <f>IF(ISERROR(VLOOKUP(S16,SPEC!$A$1:$D$6,3,FALSE)),"",VLOOKUP(S16,SPEC!$A$1:$D$6,3,FALSE))</f>
      </c>
      <c r="AT16" s="71">
        <f>IF(ISERROR(VLOOKUP(S16,SPEC!$A$1:$D$6,4,FALSE)),"",VLOOKUP(S16,SPEC!$A$1:$D$6,4,FALSE))</f>
      </c>
      <c r="AU16" s="71"/>
      <c r="AV16" s="71"/>
      <c r="AW16" s="71"/>
      <c r="AX16" s="71"/>
      <c r="AY16" s="71"/>
      <c r="AZ16" s="71"/>
      <c r="BA16" s="72">
        <f t="shared" si="12"/>
        <v>0</v>
      </c>
      <c r="BB16" s="73">
        <f t="shared" si="13"/>
        <v>0</v>
      </c>
      <c r="BC16" s="66">
        <f>IF((SpellNumber(L16,BB16))="INR Zero Only","",(SpellNumber(L16,BB16)))</f>
      </c>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162"/>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74"/>
      <c r="IF16" s="74"/>
      <c r="IG16" s="74"/>
      <c r="IH16" s="74"/>
      <c r="II16" s="74"/>
    </row>
    <row r="17" spans="1:243" s="75" customFormat="1" ht="34.5" customHeight="1">
      <c r="A17" s="65">
        <v>5</v>
      </c>
      <c r="B17" s="70" t="s">
        <v>37</v>
      </c>
      <c r="C17" s="67" t="s">
        <v>75</v>
      </c>
      <c r="D17" s="68">
        <v>10</v>
      </c>
      <c r="E17" s="23" t="s">
        <v>33</v>
      </c>
      <c r="F17" s="65"/>
      <c r="G17" s="127">
        <v>10</v>
      </c>
      <c r="H17" s="128"/>
      <c r="I17" s="70" t="s">
        <v>19</v>
      </c>
      <c r="J17" s="24">
        <f t="shared" si="0"/>
        <v>1</v>
      </c>
      <c r="K17" s="69" t="s">
        <v>26</v>
      </c>
      <c r="L17" s="69" t="s">
        <v>6</v>
      </c>
      <c r="M17" s="129"/>
      <c r="N17" s="189">
        <f t="shared" si="1"/>
        <v>0</v>
      </c>
      <c r="O17" s="130"/>
      <c r="P17" s="131">
        <f t="shared" si="2"/>
        <v>0</v>
      </c>
      <c r="Q17" s="134"/>
      <c r="R17" s="188"/>
      <c r="S17" s="132"/>
      <c r="T17" s="190">
        <f t="shared" si="3"/>
      </c>
      <c r="U17" s="190">
        <f t="shared" si="4"/>
      </c>
      <c r="V17" s="190">
        <f t="shared" si="5"/>
      </c>
      <c r="W17" s="132"/>
      <c r="X17" s="133">
        <f t="shared" si="6"/>
        <v>0</v>
      </c>
      <c r="Y17" s="191"/>
      <c r="Z17" s="133">
        <f t="shared" si="7"/>
        <v>0</v>
      </c>
      <c r="AA17" s="132"/>
      <c r="AB17" s="133">
        <f t="shared" si="8"/>
        <v>0</v>
      </c>
      <c r="AC17" s="132"/>
      <c r="AD17" s="133">
        <f t="shared" si="9"/>
        <v>0</v>
      </c>
      <c r="AE17" s="71">
        <f t="shared" si="10"/>
      </c>
      <c r="AF17" s="71">
        <f t="shared" si="11"/>
        <v>0</v>
      </c>
      <c r="AG17" s="71"/>
      <c r="AH17" s="71"/>
      <c r="AI17" s="71"/>
      <c r="AJ17" s="71"/>
      <c r="AK17" s="71"/>
      <c r="AL17" s="71"/>
      <c r="AM17" s="71"/>
      <c r="AN17" s="71"/>
      <c r="AO17" s="71"/>
      <c r="AP17" s="71"/>
      <c r="AQ17" s="71"/>
      <c r="AR17" s="71">
        <f>IF(ISERROR(VLOOKUP(S17,SPEC!$A$1:$D$6,2,FALSE)),"",VLOOKUP(S17,SPEC!$A$1:$D$6,2,FALSE))</f>
      </c>
      <c r="AS17" s="71">
        <f>IF(ISERROR(VLOOKUP(S17,SPEC!$A$1:$D$6,3,FALSE)),"",VLOOKUP(S17,SPEC!$A$1:$D$6,3,FALSE))</f>
      </c>
      <c r="AT17" s="71">
        <f>IF(ISERROR(VLOOKUP(S17,SPEC!$A$1:$D$6,4,FALSE)),"",VLOOKUP(S17,SPEC!$A$1:$D$6,4,FALSE))</f>
      </c>
      <c r="AU17" s="71"/>
      <c r="AV17" s="71"/>
      <c r="AW17" s="71"/>
      <c r="AX17" s="71"/>
      <c r="AY17" s="71"/>
      <c r="AZ17" s="71"/>
      <c r="BA17" s="72">
        <f t="shared" si="12"/>
        <v>0</v>
      </c>
      <c r="BB17" s="73">
        <f t="shared" si="13"/>
        <v>0</v>
      </c>
      <c r="BC17" s="66">
        <f>IF((SpellNumber(L17,BB17))="INR Zero Only","",(SpellNumber(L17,BB17)))</f>
      </c>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162"/>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74"/>
      <c r="IF17" s="74"/>
      <c r="IG17" s="74"/>
      <c r="IH17" s="74"/>
      <c r="II17" s="74"/>
    </row>
    <row r="18" spans="1:243" s="75" customFormat="1" ht="34.5" customHeight="1">
      <c r="A18" s="65">
        <v>6</v>
      </c>
      <c r="B18" s="70" t="s">
        <v>38</v>
      </c>
      <c r="C18" s="67" t="s">
        <v>76</v>
      </c>
      <c r="D18" s="68">
        <v>1</v>
      </c>
      <c r="E18" s="23" t="s">
        <v>39</v>
      </c>
      <c r="F18" s="65"/>
      <c r="G18" s="127">
        <v>1</v>
      </c>
      <c r="H18" s="128"/>
      <c r="I18" s="70" t="s">
        <v>19</v>
      </c>
      <c r="J18" s="24">
        <f t="shared" si="0"/>
        <v>1</v>
      </c>
      <c r="K18" s="69" t="s">
        <v>26</v>
      </c>
      <c r="L18" s="69" t="s">
        <v>6</v>
      </c>
      <c r="M18" s="129"/>
      <c r="N18" s="189">
        <f t="shared" si="1"/>
        <v>0</v>
      </c>
      <c r="O18" s="130"/>
      <c r="P18" s="131">
        <f t="shared" si="2"/>
        <v>0</v>
      </c>
      <c r="Q18" s="134"/>
      <c r="R18" s="188"/>
      <c r="S18" s="132"/>
      <c r="T18" s="190">
        <f t="shared" si="3"/>
      </c>
      <c r="U18" s="190">
        <f t="shared" si="4"/>
      </c>
      <c r="V18" s="190">
        <f t="shared" si="5"/>
      </c>
      <c r="W18" s="132"/>
      <c r="X18" s="133">
        <f t="shared" si="6"/>
        <v>0</v>
      </c>
      <c r="Y18" s="191"/>
      <c r="Z18" s="133">
        <f t="shared" si="7"/>
        <v>0</v>
      </c>
      <c r="AA18" s="132"/>
      <c r="AB18" s="133">
        <f t="shared" si="8"/>
        <v>0</v>
      </c>
      <c r="AC18" s="132"/>
      <c r="AD18" s="133">
        <f t="shared" si="9"/>
        <v>0</v>
      </c>
      <c r="AE18" s="71">
        <f t="shared" si="10"/>
      </c>
      <c r="AF18" s="71">
        <f t="shared" si="11"/>
        <v>0</v>
      </c>
      <c r="AG18" s="71"/>
      <c r="AH18" s="71"/>
      <c r="AI18" s="71"/>
      <c r="AJ18" s="71"/>
      <c r="AK18" s="71"/>
      <c r="AL18" s="71"/>
      <c r="AM18" s="71"/>
      <c r="AN18" s="71"/>
      <c r="AO18" s="71"/>
      <c r="AP18" s="71"/>
      <c r="AQ18" s="71"/>
      <c r="AR18" s="71">
        <f>IF(ISERROR(VLOOKUP(S18,SPEC!$A$1:$D$6,2,FALSE)),"",VLOOKUP(S18,SPEC!$A$1:$D$6,2,FALSE))</f>
      </c>
      <c r="AS18" s="71">
        <f>IF(ISERROR(VLOOKUP(S18,SPEC!$A$1:$D$6,3,FALSE)),"",VLOOKUP(S18,SPEC!$A$1:$D$6,3,FALSE))</f>
      </c>
      <c r="AT18" s="71">
        <f>IF(ISERROR(VLOOKUP(S18,SPEC!$A$1:$D$6,4,FALSE)),"",VLOOKUP(S18,SPEC!$A$1:$D$6,4,FALSE))</f>
      </c>
      <c r="AU18" s="71"/>
      <c r="AV18" s="71"/>
      <c r="AW18" s="71"/>
      <c r="AX18" s="71"/>
      <c r="AY18" s="71"/>
      <c r="AZ18" s="71"/>
      <c r="BA18" s="72">
        <f t="shared" si="12"/>
        <v>0</v>
      </c>
      <c r="BB18" s="73">
        <f t="shared" si="13"/>
        <v>0</v>
      </c>
      <c r="BC18" s="66">
        <f>IF((SpellNumber(L18,BB18))="INR Zero Only","",(SpellNumber(L18,BB18)))</f>
      </c>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162"/>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74"/>
      <c r="IF18" s="74"/>
      <c r="IG18" s="74"/>
      <c r="IH18" s="74"/>
      <c r="II18" s="74"/>
    </row>
    <row r="19" spans="1:243" s="75" customFormat="1" ht="34.5" customHeight="1">
      <c r="A19" s="65">
        <v>7</v>
      </c>
      <c r="B19" s="70" t="s">
        <v>40</v>
      </c>
      <c r="C19" s="67" t="s">
        <v>77</v>
      </c>
      <c r="D19" s="68">
        <v>1</v>
      </c>
      <c r="E19" s="23" t="s">
        <v>41</v>
      </c>
      <c r="F19" s="65"/>
      <c r="G19" s="127">
        <v>1</v>
      </c>
      <c r="H19" s="128"/>
      <c r="I19" s="70" t="s">
        <v>19</v>
      </c>
      <c r="J19" s="24">
        <f t="shared" si="0"/>
        <v>1</v>
      </c>
      <c r="K19" s="69" t="s">
        <v>26</v>
      </c>
      <c r="L19" s="69" t="s">
        <v>6</v>
      </c>
      <c r="M19" s="129"/>
      <c r="N19" s="189">
        <f t="shared" si="1"/>
        <v>0</v>
      </c>
      <c r="O19" s="130"/>
      <c r="P19" s="131">
        <f t="shared" si="2"/>
        <v>0</v>
      </c>
      <c r="Q19" s="134"/>
      <c r="R19" s="188"/>
      <c r="S19" s="132"/>
      <c r="T19" s="190">
        <f t="shared" si="3"/>
      </c>
      <c r="U19" s="190">
        <f t="shared" si="4"/>
      </c>
      <c r="V19" s="190">
        <f t="shared" si="5"/>
      </c>
      <c r="W19" s="132"/>
      <c r="X19" s="133">
        <f t="shared" si="6"/>
        <v>0</v>
      </c>
      <c r="Y19" s="191"/>
      <c r="Z19" s="133">
        <f t="shared" si="7"/>
        <v>0</v>
      </c>
      <c r="AA19" s="132"/>
      <c r="AB19" s="133">
        <f t="shared" si="8"/>
        <v>0</v>
      </c>
      <c r="AC19" s="132"/>
      <c r="AD19" s="133">
        <f t="shared" si="9"/>
        <v>0</v>
      </c>
      <c r="AE19" s="71">
        <f t="shared" si="10"/>
      </c>
      <c r="AF19" s="71">
        <f t="shared" si="11"/>
        <v>0</v>
      </c>
      <c r="AG19" s="71"/>
      <c r="AH19" s="71"/>
      <c r="AI19" s="71"/>
      <c r="AJ19" s="71"/>
      <c r="AK19" s="71"/>
      <c r="AL19" s="71"/>
      <c r="AM19" s="71"/>
      <c r="AN19" s="71"/>
      <c r="AO19" s="71"/>
      <c r="AP19" s="71"/>
      <c r="AQ19" s="71"/>
      <c r="AR19" s="71">
        <f>IF(ISERROR(VLOOKUP(S19,SPEC!$A$1:$D$6,2,FALSE)),"",VLOOKUP(S19,SPEC!$A$1:$D$6,2,FALSE))</f>
      </c>
      <c r="AS19" s="71">
        <f>IF(ISERROR(VLOOKUP(S19,SPEC!$A$1:$D$6,3,FALSE)),"",VLOOKUP(S19,SPEC!$A$1:$D$6,3,FALSE))</f>
      </c>
      <c r="AT19" s="71">
        <f>IF(ISERROR(VLOOKUP(S19,SPEC!$A$1:$D$6,4,FALSE)),"",VLOOKUP(S19,SPEC!$A$1:$D$6,4,FALSE))</f>
      </c>
      <c r="AU19" s="71"/>
      <c r="AV19" s="71"/>
      <c r="AW19" s="71"/>
      <c r="AX19" s="71"/>
      <c r="AY19" s="71"/>
      <c r="AZ19" s="71"/>
      <c r="BA19" s="72">
        <f t="shared" si="12"/>
        <v>0</v>
      </c>
      <c r="BB19" s="73">
        <f t="shared" si="13"/>
        <v>0</v>
      </c>
      <c r="BC19" s="66">
        <f>IF((SpellNumber(L19,BB19))="INR Zero Only","",(SpellNumber(L19,BB19)))</f>
      </c>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162"/>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74"/>
      <c r="IF19" s="74"/>
      <c r="IG19" s="74"/>
      <c r="IH19" s="74"/>
      <c r="II19" s="74"/>
    </row>
    <row r="20" spans="1:243" s="75" customFormat="1" ht="34.5" customHeight="1">
      <c r="A20" s="65">
        <v>8</v>
      </c>
      <c r="B20" s="70" t="s">
        <v>42</v>
      </c>
      <c r="C20" s="67" t="s">
        <v>78</v>
      </c>
      <c r="D20" s="68">
        <v>1</v>
      </c>
      <c r="E20" s="23" t="s">
        <v>41</v>
      </c>
      <c r="F20" s="65"/>
      <c r="G20" s="127">
        <v>1</v>
      </c>
      <c r="H20" s="128"/>
      <c r="I20" s="70" t="s">
        <v>19</v>
      </c>
      <c r="J20" s="24">
        <f t="shared" si="0"/>
        <v>1</v>
      </c>
      <c r="K20" s="69" t="s">
        <v>26</v>
      </c>
      <c r="L20" s="69" t="s">
        <v>6</v>
      </c>
      <c r="M20" s="129"/>
      <c r="N20" s="189">
        <f t="shared" si="1"/>
        <v>0</v>
      </c>
      <c r="O20" s="130"/>
      <c r="P20" s="131">
        <f t="shared" si="2"/>
        <v>0</v>
      </c>
      <c r="Q20" s="134"/>
      <c r="R20" s="188"/>
      <c r="S20" s="132"/>
      <c r="T20" s="190">
        <f t="shared" si="3"/>
      </c>
      <c r="U20" s="190">
        <f t="shared" si="4"/>
      </c>
      <c r="V20" s="190">
        <f t="shared" si="5"/>
      </c>
      <c r="W20" s="132"/>
      <c r="X20" s="133">
        <f t="shared" si="6"/>
        <v>0</v>
      </c>
      <c r="Y20" s="191"/>
      <c r="Z20" s="133">
        <f t="shared" si="7"/>
        <v>0</v>
      </c>
      <c r="AA20" s="132"/>
      <c r="AB20" s="133">
        <f t="shared" si="8"/>
        <v>0</v>
      </c>
      <c r="AC20" s="132"/>
      <c r="AD20" s="133">
        <f t="shared" si="9"/>
        <v>0</v>
      </c>
      <c r="AE20" s="71">
        <f t="shared" si="10"/>
      </c>
      <c r="AF20" s="71">
        <f t="shared" si="11"/>
        <v>0</v>
      </c>
      <c r="AG20" s="71"/>
      <c r="AH20" s="71"/>
      <c r="AI20" s="71"/>
      <c r="AJ20" s="71"/>
      <c r="AK20" s="71"/>
      <c r="AL20" s="71"/>
      <c r="AM20" s="71"/>
      <c r="AN20" s="71"/>
      <c r="AO20" s="71"/>
      <c r="AP20" s="71"/>
      <c r="AQ20" s="71"/>
      <c r="AR20" s="71">
        <f>IF(ISERROR(VLOOKUP(S20,SPEC!$A$1:$D$6,2,FALSE)),"",VLOOKUP(S20,SPEC!$A$1:$D$6,2,FALSE))</f>
      </c>
      <c r="AS20" s="71">
        <f>IF(ISERROR(VLOOKUP(S20,SPEC!$A$1:$D$6,3,FALSE)),"",VLOOKUP(S20,SPEC!$A$1:$D$6,3,FALSE))</f>
      </c>
      <c r="AT20" s="71">
        <f>IF(ISERROR(VLOOKUP(S20,SPEC!$A$1:$D$6,4,FALSE)),"",VLOOKUP(S20,SPEC!$A$1:$D$6,4,FALSE))</f>
      </c>
      <c r="AU20" s="71"/>
      <c r="AV20" s="71"/>
      <c r="AW20" s="71"/>
      <c r="AX20" s="71"/>
      <c r="AY20" s="71"/>
      <c r="AZ20" s="71"/>
      <c r="BA20" s="72">
        <f t="shared" si="12"/>
        <v>0</v>
      </c>
      <c r="BB20" s="73">
        <f t="shared" si="13"/>
        <v>0</v>
      </c>
      <c r="BC20" s="66">
        <f>IF((SpellNumber(L20,BB20))="INR Zero Only","",(SpellNumber(L20,BB20)))</f>
      </c>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162"/>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74"/>
      <c r="IF20" s="74"/>
      <c r="IG20" s="74"/>
      <c r="IH20" s="74"/>
      <c r="II20" s="74"/>
    </row>
    <row r="21" spans="1:243" s="75" customFormat="1" ht="34.5" customHeight="1">
      <c r="A21" s="65">
        <v>9</v>
      </c>
      <c r="B21" s="70" t="s">
        <v>43</v>
      </c>
      <c r="C21" s="67" t="s">
        <v>79</v>
      </c>
      <c r="D21" s="68">
        <v>1</v>
      </c>
      <c r="E21" s="23" t="s">
        <v>41</v>
      </c>
      <c r="F21" s="65"/>
      <c r="G21" s="127">
        <v>1</v>
      </c>
      <c r="H21" s="128"/>
      <c r="I21" s="70" t="s">
        <v>19</v>
      </c>
      <c r="J21" s="24">
        <f t="shared" si="0"/>
        <v>1</v>
      </c>
      <c r="K21" s="69" t="s">
        <v>26</v>
      </c>
      <c r="L21" s="69" t="s">
        <v>6</v>
      </c>
      <c r="M21" s="129"/>
      <c r="N21" s="189">
        <f t="shared" si="1"/>
        <v>0</v>
      </c>
      <c r="O21" s="130"/>
      <c r="P21" s="131">
        <f t="shared" si="2"/>
        <v>0</v>
      </c>
      <c r="Q21" s="134"/>
      <c r="R21" s="188"/>
      <c r="S21" s="132"/>
      <c r="T21" s="190">
        <f t="shared" si="3"/>
      </c>
      <c r="U21" s="190">
        <f t="shared" si="4"/>
      </c>
      <c r="V21" s="190">
        <f t="shared" si="5"/>
      </c>
      <c r="W21" s="132"/>
      <c r="X21" s="133">
        <f t="shared" si="6"/>
        <v>0</v>
      </c>
      <c r="Y21" s="191"/>
      <c r="Z21" s="133">
        <f t="shared" si="7"/>
        <v>0</v>
      </c>
      <c r="AA21" s="132"/>
      <c r="AB21" s="133">
        <f t="shared" si="8"/>
        <v>0</v>
      </c>
      <c r="AC21" s="132"/>
      <c r="AD21" s="133">
        <f t="shared" si="9"/>
        <v>0</v>
      </c>
      <c r="AE21" s="71">
        <f t="shared" si="10"/>
      </c>
      <c r="AF21" s="71">
        <f t="shared" si="11"/>
        <v>0</v>
      </c>
      <c r="AG21" s="71"/>
      <c r="AH21" s="71"/>
      <c r="AI21" s="71"/>
      <c r="AJ21" s="71"/>
      <c r="AK21" s="71"/>
      <c r="AL21" s="71"/>
      <c r="AM21" s="71"/>
      <c r="AN21" s="71"/>
      <c r="AO21" s="71"/>
      <c r="AP21" s="71"/>
      <c r="AQ21" s="71"/>
      <c r="AR21" s="71">
        <f>IF(ISERROR(VLOOKUP(S21,SPEC!$A$1:$D$6,2,FALSE)),"",VLOOKUP(S21,SPEC!$A$1:$D$6,2,FALSE))</f>
      </c>
      <c r="AS21" s="71">
        <f>IF(ISERROR(VLOOKUP(S21,SPEC!$A$1:$D$6,3,FALSE)),"",VLOOKUP(S21,SPEC!$A$1:$D$6,3,FALSE))</f>
      </c>
      <c r="AT21" s="71">
        <f>IF(ISERROR(VLOOKUP(S21,SPEC!$A$1:$D$6,4,FALSE)),"",VLOOKUP(S21,SPEC!$A$1:$D$6,4,FALSE))</f>
      </c>
      <c r="AU21" s="71"/>
      <c r="AV21" s="71"/>
      <c r="AW21" s="71"/>
      <c r="AX21" s="71"/>
      <c r="AY21" s="71"/>
      <c r="AZ21" s="71"/>
      <c r="BA21" s="72">
        <f t="shared" si="12"/>
        <v>0</v>
      </c>
      <c r="BB21" s="73">
        <f t="shared" si="13"/>
        <v>0</v>
      </c>
      <c r="BC21" s="66">
        <f>IF((SpellNumber(L21,BB21))="INR Zero Only","",(SpellNumber(L21,BB21)))</f>
      </c>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162"/>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74"/>
      <c r="IF21" s="74"/>
      <c r="IG21" s="74"/>
      <c r="IH21" s="74"/>
      <c r="II21" s="74"/>
    </row>
    <row r="22" spans="1:243" s="75" customFormat="1" ht="34.5" customHeight="1">
      <c r="A22" s="65">
        <v>10</v>
      </c>
      <c r="B22" s="70" t="s">
        <v>44</v>
      </c>
      <c r="C22" s="67" t="s">
        <v>80</v>
      </c>
      <c r="D22" s="68">
        <v>1</v>
      </c>
      <c r="E22" s="23" t="s">
        <v>41</v>
      </c>
      <c r="F22" s="65"/>
      <c r="G22" s="127">
        <v>1</v>
      </c>
      <c r="H22" s="128"/>
      <c r="I22" s="70" t="s">
        <v>19</v>
      </c>
      <c r="J22" s="24">
        <f t="shared" si="0"/>
        <v>1</v>
      </c>
      <c r="K22" s="69" t="s">
        <v>26</v>
      </c>
      <c r="L22" s="69" t="s">
        <v>6</v>
      </c>
      <c r="M22" s="129"/>
      <c r="N22" s="189">
        <f t="shared" si="1"/>
        <v>0</v>
      </c>
      <c r="O22" s="130"/>
      <c r="P22" s="131">
        <f t="shared" si="2"/>
        <v>0</v>
      </c>
      <c r="Q22" s="134"/>
      <c r="R22" s="188"/>
      <c r="S22" s="132"/>
      <c r="T22" s="190">
        <f t="shared" si="3"/>
      </c>
      <c r="U22" s="190">
        <f t="shared" si="4"/>
      </c>
      <c r="V22" s="190">
        <f t="shared" si="5"/>
      </c>
      <c r="W22" s="132"/>
      <c r="X22" s="133">
        <f t="shared" si="6"/>
        <v>0</v>
      </c>
      <c r="Y22" s="191"/>
      <c r="Z22" s="133">
        <f t="shared" si="7"/>
        <v>0</v>
      </c>
      <c r="AA22" s="132"/>
      <c r="AB22" s="133">
        <f t="shared" si="8"/>
        <v>0</v>
      </c>
      <c r="AC22" s="132"/>
      <c r="AD22" s="133">
        <f t="shared" si="9"/>
        <v>0</v>
      </c>
      <c r="AE22" s="71">
        <f t="shared" si="10"/>
      </c>
      <c r="AF22" s="71">
        <f t="shared" si="11"/>
        <v>0</v>
      </c>
      <c r="AG22" s="71"/>
      <c r="AH22" s="71"/>
      <c r="AI22" s="71"/>
      <c r="AJ22" s="71"/>
      <c r="AK22" s="71"/>
      <c r="AL22" s="71"/>
      <c r="AM22" s="71"/>
      <c r="AN22" s="71"/>
      <c r="AO22" s="71"/>
      <c r="AP22" s="71"/>
      <c r="AQ22" s="71"/>
      <c r="AR22" s="71">
        <f>IF(ISERROR(VLOOKUP(S22,SPEC!$A$1:$D$6,2,FALSE)),"",VLOOKUP(S22,SPEC!$A$1:$D$6,2,FALSE))</f>
      </c>
      <c r="AS22" s="71">
        <f>IF(ISERROR(VLOOKUP(S22,SPEC!$A$1:$D$6,3,FALSE)),"",VLOOKUP(S22,SPEC!$A$1:$D$6,3,FALSE))</f>
      </c>
      <c r="AT22" s="71">
        <f>IF(ISERROR(VLOOKUP(S22,SPEC!$A$1:$D$6,4,FALSE)),"",VLOOKUP(S22,SPEC!$A$1:$D$6,4,FALSE))</f>
      </c>
      <c r="AU22" s="71"/>
      <c r="AV22" s="71"/>
      <c r="AW22" s="71"/>
      <c r="AX22" s="71"/>
      <c r="AY22" s="71"/>
      <c r="AZ22" s="71"/>
      <c r="BA22" s="72">
        <f t="shared" si="12"/>
        <v>0</v>
      </c>
      <c r="BB22" s="73">
        <f t="shared" si="13"/>
        <v>0</v>
      </c>
      <c r="BC22" s="66">
        <f>IF((SpellNumber(L22,BB22))="INR Zero Only","",(SpellNumber(L22,BB22)))</f>
      </c>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162"/>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74"/>
      <c r="IF22" s="74"/>
      <c r="IG22" s="74"/>
      <c r="IH22" s="74"/>
      <c r="II22" s="74"/>
    </row>
    <row r="23" spans="1:243" s="75" customFormat="1" ht="34.5" customHeight="1">
      <c r="A23" s="65">
        <v>11</v>
      </c>
      <c r="B23" s="70" t="s">
        <v>45</v>
      </c>
      <c r="C23" s="67" t="s">
        <v>81</v>
      </c>
      <c r="D23" s="68">
        <v>1</v>
      </c>
      <c r="E23" s="23" t="s">
        <v>41</v>
      </c>
      <c r="F23" s="65"/>
      <c r="G23" s="127">
        <v>1</v>
      </c>
      <c r="H23" s="128"/>
      <c r="I23" s="70" t="s">
        <v>19</v>
      </c>
      <c r="J23" s="24">
        <f t="shared" si="0"/>
        <v>1</v>
      </c>
      <c r="K23" s="69" t="s">
        <v>26</v>
      </c>
      <c r="L23" s="69" t="s">
        <v>6</v>
      </c>
      <c r="M23" s="129"/>
      <c r="N23" s="189">
        <f t="shared" si="1"/>
        <v>0</v>
      </c>
      <c r="O23" s="130"/>
      <c r="P23" s="131">
        <f t="shared" si="2"/>
        <v>0</v>
      </c>
      <c r="Q23" s="134"/>
      <c r="R23" s="188"/>
      <c r="S23" s="132"/>
      <c r="T23" s="190">
        <f t="shared" si="3"/>
      </c>
      <c r="U23" s="190">
        <f t="shared" si="4"/>
      </c>
      <c r="V23" s="190">
        <f t="shared" si="5"/>
      </c>
      <c r="W23" s="132"/>
      <c r="X23" s="133">
        <f t="shared" si="6"/>
        <v>0</v>
      </c>
      <c r="Y23" s="191"/>
      <c r="Z23" s="133">
        <f t="shared" si="7"/>
        <v>0</v>
      </c>
      <c r="AA23" s="132"/>
      <c r="AB23" s="133">
        <f t="shared" si="8"/>
        <v>0</v>
      </c>
      <c r="AC23" s="132"/>
      <c r="AD23" s="133">
        <f t="shared" si="9"/>
        <v>0</v>
      </c>
      <c r="AE23" s="71">
        <f t="shared" si="10"/>
      </c>
      <c r="AF23" s="71">
        <f t="shared" si="11"/>
        <v>0</v>
      </c>
      <c r="AG23" s="71"/>
      <c r="AH23" s="71"/>
      <c r="AI23" s="71"/>
      <c r="AJ23" s="71"/>
      <c r="AK23" s="71"/>
      <c r="AL23" s="71"/>
      <c r="AM23" s="71"/>
      <c r="AN23" s="71"/>
      <c r="AO23" s="71"/>
      <c r="AP23" s="71"/>
      <c r="AQ23" s="71"/>
      <c r="AR23" s="71">
        <f>IF(ISERROR(VLOOKUP(S23,SPEC!$A$1:$D$6,2,FALSE)),"",VLOOKUP(S23,SPEC!$A$1:$D$6,2,FALSE))</f>
      </c>
      <c r="AS23" s="71">
        <f>IF(ISERROR(VLOOKUP(S23,SPEC!$A$1:$D$6,3,FALSE)),"",VLOOKUP(S23,SPEC!$A$1:$D$6,3,FALSE))</f>
      </c>
      <c r="AT23" s="71">
        <f>IF(ISERROR(VLOOKUP(S23,SPEC!$A$1:$D$6,4,FALSE)),"",VLOOKUP(S23,SPEC!$A$1:$D$6,4,FALSE))</f>
      </c>
      <c r="AU23" s="71"/>
      <c r="AV23" s="71"/>
      <c r="AW23" s="71"/>
      <c r="AX23" s="71"/>
      <c r="AY23" s="71"/>
      <c r="AZ23" s="71"/>
      <c r="BA23" s="72">
        <f t="shared" si="12"/>
        <v>0</v>
      </c>
      <c r="BB23" s="73">
        <f t="shared" si="13"/>
        <v>0</v>
      </c>
      <c r="BC23" s="66">
        <f>IF((SpellNumber(L23,BB23))="INR Zero Only","",(SpellNumber(L23,BB23)))</f>
      </c>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162"/>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74"/>
      <c r="IF23" s="74"/>
      <c r="IG23" s="74"/>
      <c r="IH23" s="74"/>
      <c r="II23" s="74"/>
    </row>
    <row r="24" spans="1:243" s="75" customFormat="1" ht="34.5" customHeight="1">
      <c r="A24" s="65">
        <v>12</v>
      </c>
      <c r="B24" s="70" t="s">
        <v>46</v>
      </c>
      <c r="C24" s="67" t="s">
        <v>82</v>
      </c>
      <c r="D24" s="68">
        <v>1</v>
      </c>
      <c r="E24" s="23" t="s">
        <v>41</v>
      </c>
      <c r="F24" s="65"/>
      <c r="G24" s="127">
        <v>1</v>
      </c>
      <c r="H24" s="128"/>
      <c r="I24" s="70" t="s">
        <v>19</v>
      </c>
      <c r="J24" s="24">
        <f t="shared" si="0"/>
        <v>1</v>
      </c>
      <c r="K24" s="69" t="s">
        <v>26</v>
      </c>
      <c r="L24" s="69" t="s">
        <v>6</v>
      </c>
      <c r="M24" s="129"/>
      <c r="N24" s="189">
        <f t="shared" si="1"/>
        <v>0</v>
      </c>
      <c r="O24" s="130"/>
      <c r="P24" s="131">
        <f t="shared" si="2"/>
        <v>0</v>
      </c>
      <c r="Q24" s="134"/>
      <c r="R24" s="188"/>
      <c r="S24" s="132"/>
      <c r="T24" s="190">
        <f t="shared" si="3"/>
      </c>
      <c r="U24" s="190">
        <f t="shared" si="4"/>
      </c>
      <c r="V24" s="190">
        <f t="shared" si="5"/>
      </c>
      <c r="W24" s="132"/>
      <c r="X24" s="133">
        <f t="shared" si="6"/>
        <v>0</v>
      </c>
      <c r="Y24" s="191"/>
      <c r="Z24" s="133">
        <f t="shared" si="7"/>
        <v>0</v>
      </c>
      <c r="AA24" s="132"/>
      <c r="AB24" s="133">
        <f t="shared" si="8"/>
        <v>0</v>
      </c>
      <c r="AC24" s="132"/>
      <c r="AD24" s="133">
        <f t="shared" si="9"/>
        <v>0</v>
      </c>
      <c r="AE24" s="71">
        <f t="shared" si="10"/>
      </c>
      <c r="AF24" s="71">
        <f t="shared" si="11"/>
        <v>0</v>
      </c>
      <c r="AG24" s="71"/>
      <c r="AH24" s="71"/>
      <c r="AI24" s="71"/>
      <c r="AJ24" s="71"/>
      <c r="AK24" s="71"/>
      <c r="AL24" s="71"/>
      <c r="AM24" s="71"/>
      <c r="AN24" s="71"/>
      <c r="AO24" s="71"/>
      <c r="AP24" s="71"/>
      <c r="AQ24" s="71"/>
      <c r="AR24" s="71">
        <f>IF(ISERROR(VLOOKUP(S24,SPEC!$A$1:$D$6,2,FALSE)),"",VLOOKUP(S24,SPEC!$A$1:$D$6,2,FALSE))</f>
      </c>
      <c r="AS24" s="71">
        <f>IF(ISERROR(VLOOKUP(S24,SPEC!$A$1:$D$6,3,FALSE)),"",VLOOKUP(S24,SPEC!$A$1:$D$6,3,FALSE))</f>
      </c>
      <c r="AT24" s="71">
        <f>IF(ISERROR(VLOOKUP(S24,SPEC!$A$1:$D$6,4,FALSE)),"",VLOOKUP(S24,SPEC!$A$1:$D$6,4,FALSE))</f>
      </c>
      <c r="AU24" s="71"/>
      <c r="AV24" s="71"/>
      <c r="AW24" s="71"/>
      <c r="AX24" s="71"/>
      <c r="AY24" s="71"/>
      <c r="AZ24" s="71"/>
      <c r="BA24" s="72">
        <f t="shared" si="12"/>
        <v>0</v>
      </c>
      <c r="BB24" s="73">
        <f t="shared" si="13"/>
        <v>0</v>
      </c>
      <c r="BC24" s="66">
        <f>IF((SpellNumber(L24,BB24))="INR Zero Only","",(SpellNumber(L24,BB24)))</f>
      </c>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162"/>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74"/>
      <c r="IF24" s="74"/>
      <c r="IG24" s="74"/>
      <c r="IH24" s="74"/>
      <c r="II24" s="74"/>
    </row>
    <row r="25" spans="1:243" s="75" customFormat="1" ht="34.5" customHeight="1">
      <c r="A25" s="65">
        <v>13</v>
      </c>
      <c r="B25" s="70" t="s">
        <v>47</v>
      </c>
      <c r="C25" s="67" t="s">
        <v>83</v>
      </c>
      <c r="D25" s="68">
        <v>1</v>
      </c>
      <c r="E25" s="23" t="s">
        <v>41</v>
      </c>
      <c r="F25" s="65"/>
      <c r="G25" s="127">
        <v>1</v>
      </c>
      <c r="H25" s="128"/>
      <c r="I25" s="70" t="s">
        <v>19</v>
      </c>
      <c r="J25" s="24">
        <f t="shared" si="0"/>
        <v>1</v>
      </c>
      <c r="K25" s="69" t="s">
        <v>26</v>
      </c>
      <c r="L25" s="69" t="s">
        <v>6</v>
      </c>
      <c r="M25" s="129"/>
      <c r="N25" s="189">
        <f t="shared" si="1"/>
        <v>0</v>
      </c>
      <c r="O25" s="130"/>
      <c r="P25" s="131">
        <f t="shared" si="2"/>
        <v>0</v>
      </c>
      <c r="Q25" s="134"/>
      <c r="R25" s="188"/>
      <c r="S25" s="132"/>
      <c r="T25" s="190">
        <f t="shared" si="3"/>
      </c>
      <c r="U25" s="190">
        <f t="shared" si="4"/>
      </c>
      <c r="V25" s="190">
        <f t="shared" si="5"/>
      </c>
      <c r="W25" s="132"/>
      <c r="X25" s="133">
        <f t="shared" si="6"/>
        <v>0</v>
      </c>
      <c r="Y25" s="191"/>
      <c r="Z25" s="133">
        <f t="shared" si="7"/>
        <v>0</v>
      </c>
      <c r="AA25" s="132"/>
      <c r="AB25" s="133">
        <f t="shared" si="8"/>
        <v>0</v>
      </c>
      <c r="AC25" s="132"/>
      <c r="AD25" s="133">
        <f t="shared" si="9"/>
        <v>0</v>
      </c>
      <c r="AE25" s="71">
        <f t="shared" si="10"/>
      </c>
      <c r="AF25" s="71">
        <f t="shared" si="11"/>
        <v>0</v>
      </c>
      <c r="AG25" s="71"/>
      <c r="AH25" s="71"/>
      <c r="AI25" s="71"/>
      <c r="AJ25" s="71"/>
      <c r="AK25" s="71"/>
      <c r="AL25" s="71"/>
      <c r="AM25" s="71"/>
      <c r="AN25" s="71"/>
      <c r="AO25" s="71"/>
      <c r="AP25" s="71"/>
      <c r="AQ25" s="71"/>
      <c r="AR25" s="71">
        <f>IF(ISERROR(VLOOKUP(S25,SPEC!$A$1:$D$6,2,FALSE)),"",VLOOKUP(S25,SPEC!$A$1:$D$6,2,FALSE))</f>
      </c>
      <c r="AS25" s="71">
        <f>IF(ISERROR(VLOOKUP(S25,SPEC!$A$1:$D$6,3,FALSE)),"",VLOOKUP(S25,SPEC!$A$1:$D$6,3,FALSE))</f>
      </c>
      <c r="AT25" s="71">
        <f>IF(ISERROR(VLOOKUP(S25,SPEC!$A$1:$D$6,4,FALSE)),"",VLOOKUP(S25,SPEC!$A$1:$D$6,4,FALSE))</f>
      </c>
      <c r="AU25" s="71"/>
      <c r="AV25" s="71"/>
      <c r="AW25" s="71"/>
      <c r="AX25" s="71"/>
      <c r="AY25" s="71"/>
      <c r="AZ25" s="71"/>
      <c r="BA25" s="72">
        <f t="shared" si="12"/>
        <v>0</v>
      </c>
      <c r="BB25" s="73">
        <f t="shared" si="13"/>
        <v>0</v>
      </c>
      <c r="BC25" s="66">
        <f>IF((SpellNumber(L25,BB25))="INR Zero Only","",(SpellNumber(L25,BB25)))</f>
      </c>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162"/>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74"/>
      <c r="IF25" s="74"/>
      <c r="IG25" s="74"/>
      <c r="IH25" s="74"/>
      <c r="II25" s="74"/>
    </row>
    <row r="26" spans="1:243" s="75" customFormat="1" ht="34.5" customHeight="1">
      <c r="A26" s="65">
        <v>14</v>
      </c>
      <c r="B26" s="70" t="s">
        <v>48</v>
      </c>
      <c r="C26" s="67" t="s">
        <v>84</v>
      </c>
      <c r="D26" s="68">
        <v>1</v>
      </c>
      <c r="E26" s="23" t="s">
        <v>41</v>
      </c>
      <c r="F26" s="65"/>
      <c r="G26" s="127">
        <v>1</v>
      </c>
      <c r="H26" s="128"/>
      <c r="I26" s="70" t="s">
        <v>19</v>
      </c>
      <c r="J26" s="24">
        <f t="shared" si="0"/>
        <v>1</v>
      </c>
      <c r="K26" s="69" t="s">
        <v>26</v>
      </c>
      <c r="L26" s="69" t="s">
        <v>6</v>
      </c>
      <c r="M26" s="129"/>
      <c r="N26" s="189">
        <f t="shared" si="1"/>
        <v>0</v>
      </c>
      <c r="O26" s="130"/>
      <c r="P26" s="131">
        <f t="shared" si="2"/>
        <v>0</v>
      </c>
      <c r="Q26" s="134"/>
      <c r="R26" s="188"/>
      <c r="S26" s="132"/>
      <c r="T26" s="190">
        <f t="shared" si="3"/>
      </c>
      <c r="U26" s="190">
        <f t="shared" si="4"/>
      </c>
      <c r="V26" s="190">
        <f t="shared" si="5"/>
      </c>
      <c r="W26" s="132"/>
      <c r="X26" s="133">
        <f t="shared" si="6"/>
        <v>0</v>
      </c>
      <c r="Y26" s="191"/>
      <c r="Z26" s="133">
        <f t="shared" si="7"/>
        <v>0</v>
      </c>
      <c r="AA26" s="132"/>
      <c r="AB26" s="133">
        <f t="shared" si="8"/>
        <v>0</v>
      </c>
      <c r="AC26" s="132"/>
      <c r="AD26" s="133">
        <f t="shared" si="9"/>
        <v>0</v>
      </c>
      <c r="AE26" s="71">
        <f t="shared" si="10"/>
      </c>
      <c r="AF26" s="71">
        <f t="shared" si="11"/>
        <v>0</v>
      </c>
      <c r="AG26" s="71"/>
      <c r="AH26" s="71"/>
      <c r="AI26" s="71"/>
      <c r="AJ26" s="71"/>
      <c r="AK26" s="71"/>
      <c r="AL26" s="71"/>
      <c r="AM26" s="71"/>
      <c r="AN26" s="71"/>
      <c r="AO26" s="71"/>
      <c r="AP26" s="71"/>
      <c r="AQ26" s="71"/>
      <c r="AR26" s="71">
        <f>IF(ISERROR(VLOOKUP(S26,SPEC!$A$1:$D$6,2,FALSE)),"",VLOOKUP(S26,SPEC!$A$1:$D$6,2,FALSE))</f>
      </c>
      <c r="AS26" s="71">
        <f>IF(ISERROR(VLOOKUP(S26,SPEC!$A$1:$D$6,3,FALSE)),"",VLOOKUP(S26,SPEC!$A$1:$D$6,3,FALSE))</f>
      </c>
      <c r="AT26" s="71">
        <f>IF(ISERROR(VLOOKUP(S26,SPEC!$A$1:$D$6,4,FALSE)),"",VLOOKUP(S26,SPEC!$A$1:$D$6,4,FALSE))</f>
      </c>
      <c r="AU26" s="71"/>
      <c r="AV26" s="71"/>
      <c r="AW26" s="71"/>
      <c r="AX26" s="71"/>
      <c r="AY26" s="71"/>
      <c r="AZ26" s="71"/>
      <c r="BA26" s="72">
        <f t="shared" si="12"/>
        <v>0</v>
      </c>
      <c r="BB26" s="73">
        <f t="shared" si="13"/>
        <v>0</v>
      </c>
      <c r="BC26" s="66">
        <f>IF((SpellNumber(L26,BB26))="INR Zero Only","",(SpellNumber(L26,BB26)))</f>
      </c>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162"/>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74"/>
      <c r="IF26" s="74"/>
      <c r="IG26" s="74"/>
      <c r="IH26" s="74"/>
      <c r="II26" s="74"/>
    </row>
    <row r="27" spans="1:243" s="84" customFormat="1" ht="34.5" customHeight="1">
      <c r="A27" s="76" t="s">
        <v>22</v>
      </c>
      <c r="B27" s="76"/>
      <c r="C27" s="70"/>
      <c r="D27" s="68"/>
      <c r="E27" s="70"/>
      <c r="F27" s="65"/>
      <c r="G27" s="68"/>
      <c r="H27" s="77"/>
      <c r="I27" s="78"/>
      <c r="J27" s="78"/>
      <c r="K27" s="78"/>
      <c r="L27" s="70"/>
      <c r="M27" s="26"/>
      <c r="N27" s="26"/>
      <c r="O27" s="79"/>
      <c r="P27" s="26"/>
      <c r="Q27" s="80"/>
      <c r="R27" s="30"/>
      <c r="S27" s="31"/>
      <c r="T27" s="32"/>
      <c r="U27" s="32"/>
      <c r="V27" s="32"/>
      <c r="W27" s="31"/>
      <c r="X27" s="32"/>
      <c r="Y27" s="31"/>
      <c r="Z27" s="32"/>
      <c r="AA27" s="31"/>
      <c r="AB27" s="32"/>
      <c r="AC27" s="31"/>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81">
        <f>SUM(BA13:BA26)</f>
        <v>0</v>
      </c>
      <c r="BB27" s="81">
        <f>SUM(BB13:BB26)</f>
        <v>0</v>
      </c>
      <c r="BC27" s="66" t="str">
        <f>SpellNumber($E$2,BB27)</f>
        <v>INR Zero Only</v>
      </c>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68"/>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3">
        <v>4</v>
      </c>
      <c r="IF27" s="83" t="s">
        <v>20</v>
      </c>
      <c r="IG27" s="83" t="s">
        <v>21</v>
      </c>
      <c r="IH27" s="83">
        <v>10</v>
      </c>
      <c r="II27" s="83" t="s">
        <v>18</v>
      </c>
    </row>
    <row r="28" spans="1:243" s="102" customFormat="1" ht="34.5" customHeight="1" hidden="1">
      <c r="A28" s="76" t="s">
        <v>28</v>
      </c>
      <c r="B28" s="76"/>
      <c r="C28" s="85"/>
      <c r="D28" s="86"/>
      <c r="E28" s="87" t="s">
        <v>23</v>
      </c>
      <c r="F28" s="88"/>
      <c r="G28" s="89"/>
      <c r="H28" s="90"/>
      <c r="I28" s="91"/>
      <c r="J28" s="91"/>
      <c r="K28" s="92"/>
      <c r="L28" s="93"/>
      <c r="M28" s="94" t="s">
        <v>24</v>
      </c>
      <c r="N28" s="95"/>
      <c r="O28" s="79"/>
      <c r="P28" s="26"/>
      <c r="Q28" s="80"/>
      <c r="R28" s="30"/>
      <c r="S28" s="31"/>
      <c r="T28" s="96"/>
      <c r="U28" s="96"/>
      <c r="V28" s="96"/>
      <c r="W28" s="97"/>
      <c r="X28" s="96"/>
      <c r="Y28" s="97"/>
      <c r="Z28" s="96"/>
      <c r="AA28" s="97"/>
      <c r="AB28" s="96"/>
      <c r="AC28" s="97"/>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8">
        <f>IF(ISBLANK(F28),0,IF(E28="Excess (+)",ROUND(BA27+(BA27*F28),2),IF(E28="Less (-)",ROUND(BA27+(BA27*F28*(-1)),2),0)))</f>
        <v>0</v>
      </c>
      <c r="BB28" s="99">
        <f>ROUND(BA28,0)</f>
        <v>0</v>
      </c>
      <c r="BC28" s="66" t="str">
        <f>SpellNumber(L28,BB28)</f>
        <v> Zero Only</v>
      </c>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69"/>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c r="IC28" s="100"/>
      <c r="ID28" s="100"/>
      <c r="IE28" s="101"/>
      <c r="IF28" s="101"/>
      <c r="IG28" s="101"/>
      <c r="IH28" s="101"/>
      <c r="II28" s="101"/>
    </row>
    <row r="29" spans="1:243" s="102" customFormat="1" ht="34.5" customHeight="1">
      <c r="A29" s="76" t="s">
        <v>27</v>
      </c>
      <c r="B29" s="76"/>
      <c r="C29" s="103" t="str">
        <f>SpellNumber($E$2,BB27)</f>
        <v>INR Zero Only</v>
      </c>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69"/>
      <c r="FB29" s="100"/>
      <c r="FC29" s="100"/>
      <c r="FD29" s="100"/>
      <c r="FE29" s="100"/>
      <c r="FF29" s="100"/>
      <c r="FG29" s="100"/>
      <c r="FH29" s="100"/>
      <c r="FI29" s="100"/>
      <c r="FJ29" s="100"/>
      <c r="FK29" s="100"/>
      <c r="FL29" s="100"/>
      <c r="FM29" s="100"/>
      <c r="FN29" s="100"/>
      <c r="FO29" s="100"/>
      <c r="FP29" s="100"/>
      <c r="FQ29" s="100"/>
      <c r="FR29" s="100"/>
      <c r="FS29" s="100"/>
      <c r="FT29" s="100"/>
      <c r="FU29" s="100"/>
      <c r="FV29" s="100"/>
      <c r="FW29" s="100"/>
      <c r="FX29" s="100"/>
      <c r="FY29" s="100"/>
      <c r="FZ29" s="100"/>
      <c r="GA29" s="100"/>
      <c r="GB29" s="100"/>
      <c r="GC29" s="100"/>
      <c r="GD29" s="100"/>
      <c r="GE29" s="100"/>
      <c r="GF29" s="100"/>
      <c r="GG29" s="100"/>
      <c r="GH29" s="100"/>
      <c r="GI29" s="100"/>
      <c r="GJ29" s="100"/>
      <c r="GK29" s="100"/>
      <c r="GL29" s="100"/>
      <c r="GM29" s="100"/>
      <c r="GN29" s="100"/>
      <c r="GO29" s="100"/>
      <c r="GP29" s="100"/>
      <c r="GQ29" s="100"/>
      <c r="GR29" s="100"/>
      <c r="GS29" s="100"/>
      <c r="GT29" s="100"/>
      <c r="GU29" s="100"/>
      <c r="GV29" s="100"/>
      <c r="GW29" s="100"/>
      <c r="GX29" s="100"/>
      <c r="GY29" s="100"/>
      <c r="GZ29" s="100"/>
      <c r="HA29" s="100"/>
      <c r="HB29" s="100"/>
      <c r="HC29" s="100"/>
      <c r="HD29" s="100"/>
      <c r="HE29" s="100"/>
      <c r="HF29" s="100"/>
      <c r="HG29" s="100"/>
      <c r="HH29" s="100"/>
      <c r="HI29" s="100"/>
      <c r="HJ29" s="100"/>
      <c r="HK29" s="100"/>
      <c r="HL29" s="100"/>
      <c r="HM29" s="100"/>
      <c r="HN29" s="100"/>
      <c r="HO29" s="100"/>
      <c r="HP29" s="100"/>
      <c r="HQ29" s="100"/>
      <c r="HR29" s="100"/>
      <c r="HS29" s="100"/>
      <c r="HT29" s="100"/>
      <c r="HU29" s="100"/>
      <c r="HV29" s="100"/>
      <c r="HW29" s="100"/>
      <c r="HX29" s="100"/>
      <c r="HY29" s="100"/>
      <c r="HZ29" s="100"/>
      <c r="IA29" s="100"/>
      <c r="IB29" s="100"/>
      <c r="IC29" s="100"/>
      <c r="ID29" s="100"/>
      <c r="IE29" s="101"/>
      <c r="IF29" s="101"/>
      <c r="IG29" s="101"/>
      <c r="IH29" s="101"/>
      <c r="II29" s="101"/>
    </row>
    <row r="30" spans="1:243" s="55" customFormat="1" ht="34.5" customHeight="1" hidden="1">
      <c r="A30" s="24" t="s">
        <v>70</v>
      </c>
      <c r="B30" s="24"/>
      <c r="C30" s="104"/>
      <c r="D30" s="105"/>
      <c r="E30" s="104"/>
      <c r="F30" s="106"/>
      <c r="G30" s="105"/>
      <c r="H30" s="107"/>
      <c r="I30" s="104"/>
      <c r="J30" s="104"/>
      <c r="K30" s="104"/>
      <c r="L30" s="104"/>
      <c r="M30" s="108"/>
      <c r="N30" s="26"/>
      <c r="O30" s="109"/>
      <c r="P30" s="26"/>
      <c r="Q30" s="80"/>
      <c r="R30" s="30"/>
      <c r="S30" s="31"/>
      <c r="T30" s="32"/>
      <c r="U30" s="32"/>
      <c r="V30" s="32"/>
      <c r="W30" s="31"/>
      <c r="X30" s="32"/>
      <c r="Y30" s="31"/>
      <c r="Z30" s="32"/>
      <c r="AA30" s="31"/>
      <c r="AB30" s="32"/>
      <c r="AC30" s="31"/>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108"/>
      <c r="BB30" s="26"/>
      <c r="BC30" s="114"/>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c r="EN30" s="172"/>
      <c r="EO30" s="172"/>
      <c r="EP30" s="172"/>
      <c r="EQ30" s="172"/>
      <c r="ER30" s="172"/>
      <c r="ES30" s="172"/>
      <c r="ET30" s="172"/>
      <c r="EU30" s="172"/>
      <c r="EV30" s="172"/>
      <c r="EW30" s="172"/>
      <c r="EX30" s="172"/>
      <c r="EY30" s="172"/>
      <c r="EZ30" s="172"/>
      <c r="FA30" s="167"/>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4"/>
      <c r="IF30" s="54"/>
      <c r="IG30" s="54"/>
      <c r="IH30" s="54"/>
      <c r="II30" s="54"/>
    </row>
  </sheetData>
  <sheetProtection password="DB5D" sheet="1" objects="1" scenarios="1"/>
  <mergeCells count="10">
    <mergeCell ref="S8:BC8"/>
    <mergeCell ref="A9:BC9"/>
    <mergeCell ref="C29:BC29"/>
    <mergeCell ref="A1:L1"/>
    <mergeCell ref="A4:BC4"/>
    <mergeCell ref="A5:BC5"/>
    <mergeCell ref="A6:BC6"/>
    <mergeCell ref="A7:BC7"/>
    <mergeCell ref="B8:F8"/>
    <mergeCell ref="M8:Q8"/>
  </mergeCells>
  <dataValidations count="91">
    <dataValidation type="decimal" showInputMessage="1" showErrorMessage="1" errorTitle="Invalid Entry" error="Select from the List only" sqref="K28">
      <formula1>0</formula1>
      <formula2>99.9</formula2>
    </dataValidation>
    <dataValidation type="list" showInputMessage="1" showErrorMessage="1" errorTitle="Invalid Entry" error="Select from the List only" sqref="D28">
      <formula1>"Select, Option C1, Option D1"</formula1>
    </dataValidation>
    <dataValidation type="list" showInputMessage="1" showErrorMessage="1" errorTitle="Invalid Entry" error="Select from the List only" sqref="E28">
      <formula1>IF(ISBLANK(F28),$A$3:$C$3,$B$3:$C$3)</formula1>
    </dataValidation>
    <dataValidation type="list" allowBlank="1" showInputMessage="1" showErrorMessage="1" errorTitle="Invalid Entry" error="Select from the List only" sqref="B2">
      <formula1>"Item Rate, Percentage, Item Wise"</formula1>
    </dataValidation>
    <dataValidation type="list" allowBlank="1" showInputMessage="1" showErrorMessage="1" errorTitle="Invalid Entry" error="Select from the List only" sqref="C2">
      <formula1>"Normal, SingleWindow, Alternate"</formula1>
    </dataValidation>
    <dataValidation type="list" allowBlank="1" showInputMessage="1" showErrorMessage="1" errorTitle="Invalid Entry" error="Select from the List only" sqref="D2">
      <formula1>"INR Only, INR and Other Currency"</formula1>
    </dataValidation>
    <dataValidation type="decimal" showInputMessage="1" showErrorMessage="1" errorTitle="Invalid Entry" error="Select from the List only" sqref="L28">
      <formula1>0</formula1>
      <formula2>IF(E28&lt;&gt;"Select",99.9,0)</formula2>
    </dataValidation>
    <dataValidation type="decimal" allowBlank="1" showInputMessage="1" showErrorMessage="1" errorTitle="Invalid Entry" error="Select from the List only" sqref="F28">
      <formula1>IF(E28&lt;&gt;"Select",0,-1)</formula1>
      <formula2>IF(E28&lt;&gt;"Select",99.99,-1)</formula2>
    </dataValidation>
    <dataValidation type="decimal" allowBlank="1" showInputMessage="1" showErrorMessage="1" errorTitle="Invalid Entry" error="Select from the List only" sqref="A26">
      <formula1>0</formula1>
      <formula2>999999999999999</formula2>
    </dataValidation>
    <dataValidation allowBlank="1" showInputMessage="1" showErrorMessage="1" errorTitle="Invalid Entry" error="Select from the List only" sqref="C26"/>
    <dataValidation allowBlank="1" showInputMessage="1" showErrorMessage="1" errorTitle="Invalid Entry" error="Select from the List only" sqref="E26"/>
    <dataValidation type="decimal" allowBlank="1" showInputMessage="1" showErrorMessage="1" errorTitle="Invalid Entry" error="Select from the List only" sqref="F26">
      <formula1>0</formula1>
      <formula2>999999999999999</formula2>
    </dataValidation>
    <dataValidation type="list" allowBlank="1" showInputMessage="1" showErrorMessage="1" errorTitle="Invalid Entry" error="Select from the List only" sqref="H13:H26">
      <formula1>"No"</formula1>
    </dataValidation>
    <dataValidation allowBlank="1" showInputMessage="1" showErrorMessage="1" errorTitle="Invalid Entry" error="Select from the List only" sqref="R13:R26"/>
    <dataValidation type="list" allowBlank="1" showInputMessage="1" showErrorMessage="1" prompt="Select appropriate TAX CODE" errorTitle="Invalid Entry" error="Select from the List only" sqref="S13:S26">
      <formula1>TAXCODE</formula1>
    </dataValidation>
    <dataValidation type="decimal" allowBlank="1" showInputMessage="1" showErrorMessage="1" errorTitle="Invalid Entry" error="Select from the List only" sqref="A13:A25">
      <formula1>0</formula1>
      <formula2>999999999999999</formula2>
    </dataValidation>
    <dataValidation allowBlank="1" showInputMessage="1" showErrorMessage="1" errorTitle="Invalid Entry" error="Select from the List only" sqref="C13"/>
    <dataValidation type="decimal" allowBlank="1" showInputMessage="1" showErrorMessage="1" errorTitle="Invalid Entry" error="Select from the List only" sqref="D13">
      <formula1>0</formula1>
      <formula2>999999999999999</formula2>
    </dataValidation>
    <dataValidation allowBlank="1" showInputMessage="1" showErrorMessage="1" errorTitle="Invalid Entry" error="Select from the List only" sqref="E13"/>
    <dataValidation type="decimal" allowBlank="1" showInputMessage="1" showErrorMessage="1" errorTitle="Invalid Entry" error="Select from the List only" sqref="F13">
      <formula1>0</formula1>
      <formula2>999999999999999</formula2>
    </dataValidation>
    <dataValidation type="decimal" allowBlank="1" showInputMessage="1" showErrorMessage="1" prompt="Enter offered Qty., if differs from required Qty." errorTitle="Invalid Entry" error="Select from the List only" sqref="G13">
      <formula1>0</formula1>
      <formula2>999999999999999</formula2>
    </dataValidation>
    <dataValidation type="list" showInputMessage="1" showErrorMessage="1" errorTitle="Invalid Entry" error="Select from the List only" sqref="I13:I26">
      <formula1>"Excess(+), Less(-)"</formula1>
    </dataValidation>
    <dataValidation allowBlank="1" showInputMessage="1" showErrorMessage="1" errorTitle="Invalid Entry" error="Select from the List only" sqref="J13:J26"/>
    <dataValidation type="list" allowBlank="1" showInputMessage="1" showErrorMessage="1" errorTitle="Invalid Entry" error="Select from the List only" sqref="K13:K26">
      <formula1>"Partial Conversion, Full Conversion"</formula1>
    </dataValidation>
    <dataValidation type="list" allowBlank="1" showInputMessage="1" showErrorMessage="1" errorTitle="Invalid Entry" error="Select from the List only" sqref="L13:L26">
      <formula1>"INR"</formula1>
    </dataValidation>
    <dataValidation type="decimal" allowBlank="1" showInputMessage="1" showErrorMessage="1" prompt="Enter BASIC RATE for this item (figures)" errorTitle="Invalid Entry" error="Select from the List only" sqref="M13:M26">
      <formula1>0</formula1>
      <formula2>999999999999999</formula2>
    </dataValidation>
    <dataValidation type="decimal" allowBlank="1" showInputMessage="1" showErrorMessage="1" errorTitle="Invalid Entry" error="Select from the List only" sqref="N13:N26">
      <formula1>0</formula1>
      <formula2>999999999999999</formula2>
    </dataValidation>
    <dataValidation type="decimal" allowBlank="1" showInputMessage="1" showErrorMessage="1" prompt="Enter P&amp;F Charges, if any (%)" errorTitle="Invalid Entry" error="Select from the List only" sqref="O13:O26">
      <formula1>0</formula1>
      <formula2>999999999999999</formula2>
    </dataValidation>
    <dataValidation allowBlank="1" showInputMessage="1" showErrorMessage="1" errorTitle="Invalid Entry" error="Select from the List only" sqref="C14"/>
    <dataValidation type="decimal" allowBlank="1" showInputMessage="1" showErrorMessage="1" errorTitle="Invalid Entry" error="Select from the List only" sqref="D14">
      <formula1>0</formula1>
      <formula2>999999999999999</formula2>
    </dataValidation>
    <dataValidation allowBlank="1" showInputMessage="1" showErrorMessage="1" errorTitle="Invalid Entry" error="Select from the List only" sqref="E14"/>
    <dataValidation type="decimal" allowBlank="1" showInputMessage="1" showErrorMessage="1" errorTitle="Invalid Entry" error="Select from the List only" sqref="F14">
      <formula1>0</formula1>
      <formula2>999999999999999</formula2>
    </dataValidation>
    <dataValidation type="decimal" allowBlank="1" showInputMessage="1" showErrorMessage="1" errorTitle="Invalid Entry" error="Select from the List only" sqref="G14">
      <formula1>0</formula1>
      <formula2>999999999999999</formula2>
    </dataValidation>
    <dataValidation allowBlank="1" showInputMessage="1" showErrorMessage="1" errorTitle="Invalid Entry" error="Select from the List only" sqref="C15"/>
    <dataValidation type="decimal" allowBlank="1" showInputMessage="1" showErrorMessage="1" errorTitle="Invalid Entry" error="Select from the List only" sqref="D15">
      <formula1>0</formula1>
      <formula2>999999999999999</formula2>
    </dataValidation>
    <dataValidation allowBlank="1" showInputMessage="1" showErrorMessage="1" errorTitle="Invalid Entry" error="Select from the List only" sqref="E15"/>
    <dataValidation type="decimal" allowBlank="1" showInputMessage="1" showErrorMessage="1" errorTitle="Invalid Entry" error="Select from the List only" sqref="F15">
      <formula1>0</formula1>
      <formula2>999999999999999</formula2>
    </dataValidation>
    <dataValidation type="decimal" allowBlank="1" showInputMessage="1" showErrorMessage="1" errorTitle="Invalid Entry" error="Select from the List only" sqref="G15">
      <formula1>0</formula1>
      <formula2>999999999999999</formula2>
    </dataValidation>
    <dataValidation allowBlank="1" showInputMessage="1" showErrorMessage="1" errorTitle="Invalid Entry" error="Select from the List only" sqref="C16"/>
    <dataValidation type="decimal" allowBlank="1" showInputMessage="1" showErrorMessage="1" errorTitle="Invalid Entry" error="Select from the List only" sqref="D16">
      <formula1>0</formula1>
      <formula2>999999999999999</formula2>
    </dataValidation>
    <dataValidation allowBlank="1" showInputMessage="1" showErrorMessage="1" errorTitle="Invalid Entry" error="Select from the List only" sqref="E16"/>
    <dataValidation type="decimal" allowBlank="1" showInputMessage="1" showErrorMessage="1" errorTitle="Invalid Entry" error="Select from the List only" sqref="F16">
      <formula1>0</formula1>
      <formula2>999999999999999</formula2>
    </dataValidation>
    <dataValidation type="decimal" allowBlank="1" showInputMessage="1" showErrorMessage="1" errorTitle="Invalid Entry" error="Select from the List only" sqref="G16">
      <formula1>0</formula1>
      <formula2>999999999999999</formula2>
    </dataValidation>
    <dataValidation allowBlank="1" showInputMessage="1" showErrorMessage="1" errorTitle="Invalid Entry" error="Select from the List only" sqref="C17"/>
    <dataValidation type="decimal" allowBlank="1" showInputMessage="1" showErrorMessage="1" errorTitle="Invalid Entry" error="Select from the List only" sqref="D17">
      <formula1>0</formula1>
      <formula2>999999999999999</formula2>
    </dataValidation>
    <dataValidation allowBlank="1" showInputMessage="1" showErrorMessage="1" errorTitle="Invalid Entry" error="Select from the List only" sqref="E17"/>
    <dataValidation type="decimal" allowBlank="1" showInputMessage="1" showErrorMessage="1" errorTitle="Invalid Entry" error="Select from the List only" sqref="F17">
      <formula1>0</formula1>
      <formula2>999999999999999</formula2>
    </dataValidation>
    <dataValidation type="decimal" allowBlank="1" showInputMessage="1" showErrorMessage="1" errorTitle="Invalid Entry" error="Select from the List only" sqref="G17">
      <formula1>0</formula1>
      <formula2>999999999999999</formula2>
    </dataValidation>
    <dataValidation allowBlank="1" showInputMessage="1" showErrorMessage="1" errorTitle="Invalid Entry" error="Select from the List only" sqref="C18"/>
    <dataValidation type="decimal" allowBlank="1" showInputMessage="1" showErrorMessage="1" errorTitle="Invalid Entry" error="Select from the List only" sqref="D18">
      <formula1>0</formula1>
      <formula2>999999999999999</formula2>
    </dataValidation>
    <dataValidation allowBlank="1" showInputMessage="1" showErrorMessage="1" errorTitle="Invalid Entry" error="Select from the List only" sqref="E18"/>
    <dataValidation type="decimal" allowBlank="1" showInputMessage="1" showErrorMessage="1" errorTitle="Invalid Entry" error="Select from the List only" sqref="F18">
      <formula1>0</formula1>
      <formula2>999999999999999</formula2>
    </dataValidation>
    <dataValidation type="decimal" allowBlank="1" showInputMessage="1" showErrorMessage="1" errorTitle="Invalid Entry" error="Select from the List only" sqref="G18">
      <formula1>0</formula1>
      <formula2>999999999999999</formula2>
    </dataValidation>
    <dataValidation allowBlank="1" showInputMessage="1" showErrorMessage="1" errorTitle="Invalid Entry" error="Select from the List only" sqref="C19"/>
    <dataValidation type="decimal" allowBlank="1" showInputMessage="1" showErrorMessage="1" errorTitle="Invalid Entry" error="Select from the List only" sqref="D19">
      <formula1>0</formula1>
      <formula2>999999999999999</formula2>
    </dataValidation>
    <dataValidation allowBlank="1" showInputMessage="1" showErrorMessage="1" errorTitle="Invalid Entry" error="Select from the List only" sqref="E19"/>
    <dataValidation type="decimal" allowBlank="1" showInputMessage="1" showErrorMessage="1" errorTitle="Invalid Entry" error="Select from the List only" sqref="F19">
      <formula1>0</formula1>
      <formula2>999999999999999</formula2>
    </dataValidation>
    <dataValidation type="decimal" allowBlank="1" showInputMessage="1" showErrorMessage="1" errorTitle="Invalid Entry" error="Select from the List only" sqref="G19">
      <formula1>0</formula1>
      <formula2>999999999999999</formula2>
    </dataValidation>
    <dataValidation allowBlank="1" showInputMessage="1" showErrorMessage="1" errorTitle="Invalid Entry" error="Select from the List only" sqref="C20"/>
    <dataValidation type="decimal" allowBlank="1" showInputMessage="1" showErrorMessage="1" errorTitle="Invalid Entry" error="Select from the List only" sqref="D20">
      <formula1>0</formula1>
      <formula2>999999999999999</formula2>
    </dataValidation>
    <dataValidation allowBlank="1" showInputMessage="1" showErrorMessage="1" errorTitle="Invalid Entry" error="Select from the List only" sqref="E20"/>
    <dataValidation type="decimal" allowBlank="1" showInputMessage="1" showErrorMessage="1" errorTitle="Invalid Entry" error="Select from the List only" sqref="F20">
      <formula1>0</formula1>
      <formula2>999999999999999</formula2>
    </dataValidation>
    <dataValidation type="decimal" allowBlank="1" showInputMessage="1" showErrorMessage="1" errorTitle="Invalid Entry" error="Select from the List only" sqref="G20">
      <formula1>0</formula1>
      <formula2>999999999999999</formula2>
    </dataValidation>
    <dataValidation allowBlank="1" showInputMessage="1" showErrorMessage="1" errorTitle="Invalid Entry" error="Select from the List only" sqref="C21"/>
    <dataValidation type="decimal" allowBlank="1" showInputMessage="1" showErrorMessage="1" errorTitle="Invalid Entry" error="Select from the List only" sqref="D21">
      <formula1>0</formula1>
      <formula2>999999999999999</formula2>
    </dataValidation>
    <dataValidation allowBlank="1" showInputMessage="1" showErrorMessage="1" errorTitle="Invalid Entry" error="Select from the List only" sqref="E21"/>
    <dataValidation type="decimal" allowBlank="1" showInputMessage="1" showErrorMessage="1" errorTitle="Invalid Entry" error="Select from the List only" sqref="F21">
      <formula1>0</formula1>
      <formula2>999999999999999</formula2>
    </dataValidation>
    <dataValidation type="decimal" allowBlank="1" showInputMessage="1" showErrorMessage="1" errorTitle="Invalid Entry" error="Select from the List only" sqref="G21">
      <formula1>0</formula1>
      <formula2>999999999999999</formula2>
    </dataValidation>
    <dataValidation allowBlank="1" showInputMessage="1" showErrorMessage="1" errorTitle="Invalid Entry" error="Select from the List only" sqref="C22"/>
    <dataValidation type="decimal" allowBlank="1" showInputMessage="1" showErrorMessage="1" errorTitle="Invalid Entry" error="Select from the List only" sqref="D22">
      <formula1>0</formula1>
      <formula2>999999999999999</formula2>
    </dataValidation>
    <dataValidation allowBlank="1" showInputMessage="1" showErrorMessage="1" errorTitle="Invalid Entry" error="Select from the List only" sqref="E22"/>
    <dataValidation type="decimal" allowBlank="1" showInputMessage="1" showErrorMessage="1" errorTitle="Invalid Entry" error="Select from the List only" sqref="F22">
      <formula1>0</formula1>
      <formula2>999999999999999</formula2>
    </dataValidation>
    <dataValidation type="decimal" allowBlank="1" showInputMessage="1" showErrorMessage="1" errorTitle="Invalid Entry" error="Select from the List only" sqref="G22">
      <formula1>0</formula1>
      <formula2>999999999999999</formula2>
    </dataValidation>
    <dataValidation allowBlank="1" showInputMessage="1" showErrorMessage="1" errorTitle="Invalid Entry" error="Select from the List only" sqref="C23"/>
    <dataValidation type="decimal" allowBlank="1" showInputMessage="1" showErrorMessage="1" errorTitle="Invalid Entry" error="Select from the List only" sqref="D23">
      <formula1>0</formula1>
      <formula2>999999999999999</formula2>
    </dataValidation>
    <dataValidation allowBlank="1" showInputMessage="1" showErrorMessage="1" errorTitle="Invalid Entry" error="Select from the List only" sqref="E23"/>
    <dataValidation type="decimal" allowBlank="1" showInputMessage="1" showErrorMessage="1" errorTitle="Invalid Entry" error="Select from the List only" sqref="F23">
      <formula1>0</formula1>
      <formula2>999999999999999</formula2>
    </dataValidation>
    <dataValidation type="decimal" allowBlank="1" showInputMessage="1" showErrorMessage="1" errorTitle="Invalid Entry" error="Select from the List only" sqref="G23">
      <formula1>0</formula1>
      <formula2>999999999999999</formula2>
    </dataValidation>
    <dataValidation allowBlank="1" showInputMessage="1" showErrorMessage="1" errorTitle="Invalid Entry" error="Select from the List only" sqref="C24"/>
    <dataValidation type="decimal" allowBlank="1" showInputMessage="1" showErrorMessage="1" errorTitle="Invalid Entry" error="Select from the List only" sqref="D24">
      <formula1>0</formula1>
      <formula2>999999999999999</formula2>
    </dataValidation>
    <dataValidation allowBlank="1" showInputMessage="1" showErrorMessage="1" errorTitle="Invalid Entry" error="Select from the List only" sqref="E24"/>
    <dataValidation type="decimal" allowBlank="1" showInputMessage="1" showErrorMessage="1" errorTitle="Invalid Entry" error="Select from the List only" sqref="F24">
      <formula1>0</formula1>
      <formula2>999999999999999</formula2>
    </dataValidation>
    <dataValidation type="decimal" allowBlank="1" showInputMessage="1" showErrorMessage="1" errorTitle="Invalid Entry" error="Select from the List only" sqref="G24">
      <formula1>0</formula1>
      <formula2>999999999999999</formula2>
    </dataValidation>
    <dataValidation allowBlank="1" showInputMessage="1" showErrorMessage="1" errorTitle="Invalid Entry" error="Select from the List only" sqref="C25"/>
    <dataValidation type="decimal" allowBlank="1" showInputMessage="1" showErrorMessage="1" errorTitle="Invalid Entry" error="Select from the List only" sqref="D25">
      <formula1>0</formula1>
      <formula2>999999999999999</formula2>
    </dataValidation>
    <dataValidation allowBlank="1" showInputMessage="1" showErrorMessage="1" errorTitle="Invalid Entry" error="Select from the List only" sqref="E25"/>
    <dataValidation type="decimal" allowBlank="1" showInputMessage="1" showErrorMessage="1" errorTitle="Invalid Entry" error="Select from the List only" sqref="F25">
      <formula1>0</formula1>
      <formula2>999999999999999</formula2>
    </dataValidation>
    <dataValidation type="decimal" allowBlank="1" showInputMessage="1" showErrorMessage="1" errorTitle="Invalid Entry" error="Select from the List only" sqref="G25">
      <formula1>0</formula1>
      <formula2>999999999999999</formula2>
    </dataValidation>
    <dataValidation type="decimal" allowBlank="1" showInputMessage="1" showErrorMessage="1" errorTitle="Invalid Entry" error="Select from the List only" sqref="D26">
      <formula1>0</formula1>
      <formula2>999999999999999</formula2>
    </dataValidation>
    <dataValidation type="decimal" allowBlank="1" showInputMessage="1" showErrorMessage="1" errorTitle="Invalid Entry" error="Select from the List only" sqref="G26">
      <formula1>0</formula1>
      <formula2>999999999999999</formula2>
    </dataValidation>
    <dataValidation allowBlank="1" showInputMessage="1" showErrorMessage="1" prompt="Enter FREIGHT Charges, if any (%)" sqref="W13:W26"/>
  </dataValidations>
  <printOptions/>
  <pageMargins left="0.35" right="0.24" top="0.75" bottom="0.44"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cols>
    <col min="2" max="5" width="9.140625" style="2" customWidth="1"/>
    <col min="6" max="6" width="9.140625" style="3" customWidth="1"/>
    <col min="7" max="7" width="9.140625" style="2" customWidth="1"/>
    <col min="8" max="8" width="9.140625" style="5" customWidth="1"/>
    <col min="9" max="17" width="9.140625" style="2" customWidth="1"/>
    <col min="18" max="52" width="9.140625" style="4" customWidth="1"/>
    <col min="53" max="55" width="9.140625" style="2" customWidth="1"/>
  </cols>
  <sheetData>
    <row r="6" spans="5:11" ht="15">
      <c r="E6" s="1" t="s">
        <v>2</v>
      </c>
      <c r="F6" s="1"/>
      <c r="G6" s="1"/>
      <c r="H6" s="1"/>
      <c r="I6" s="1"/>
      <c r="J6" s="1"/>
      <c r="K6" s="1"/>
    </row>
    <row r="7" spans="5:11" ht="15">
      <c r="E7" s="1"/>
      <c r="F7" s="1"/>
      <c r="G7" s="1"/>
      <c r="H7" s="1"/>
      <c r="I7" s="1"/>
      <c r="J7" s="1"/>
      <c r="K7" s="1"/>
    </row>
    <row r="8" spans="5:11" ht="15">
      <c r="E8" s="1"/>
      <c r="F8" s="1"/>
      <c r="G8" s="1"/>
      <c r="H8" s="1"/>
      <c r="I8" s="1"/>
      <c r="J8" s="1"/>
      <c r="K8" s="1"/>
    </row>
    <row r="9" spans="5:11" ht="15">
      <c r="E9" s="1"/>
      <c r="F9" s="1"/>
      <c r="G9" s="1"/>
      <c r="H9" s="1"/>
      <c r="I9" s="1"/>
      <c r="J9" s="1"/>
      <c r="K9" s="1"/>
    </row>
    <row r="10" spans="5:11" ht="15">
      <c r="E10" s="1"/>
      <c r="F10" s="1"/>
      <c r="G10" s="1"/>
      <c r="H10" s="1"/>
      <c r="I10" s="1"/>
      <c r="J10" s="1"/>
      <c r="K10" s="1"/>
    </row>
    <row r="11" spans="5:11" ht="15">
      <c r="E11" s="1"/>
      <c r="F11" s="1"/>
      <c r="G11" s="1"/>
      <c r="H11" s="1"/>
      <c r="I11" s="1"/>
      <c r="J11" s="1"/>
      <c r="K11" s="1"/>
    </row>
    <row r="12" spans="5:11" ht="15">
      <c r="E12" s="1"/>
      <c r="F12" s="1"/>
      <c r="G12" s="1"/>
      <c r="H12" s="1"/>
      <c r="I12" s="1"/>
      <c r="J12" s="1"/>
      <c r="K12" s="1"/>
    </row>
    <row r="13" spans="5:11" ht="15">
      <c r="E13" s="1"/>
      <c r="F13" s="1"/>
      <c r="G13" s="1"/>
      <c r="H13" s="1"/>
      <c r="I13" s="1"/>
      <c r="J13" s="1"/>
      <c r="K13" s="1"/>
    </row>
    <row r="14" spans="5:11" ht="15">
      <c r="E14" s="1"/>
      <c r="F14" s="1"/>
      <c r="G14" s="1"/>
      <c r="H14" s="1"/>
      <c r="I14" s="1"/>
      <c r="J14" s="1"/>
      <c r="K14" s="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cp:lastModifiedBy>
  <cp:lastPrinted>2014-12-11T06:40:55Z</cp:lastPrinted>
  <dcterms:created xsi:type="dcterms:W3CDTF">2009-01-30T06:42:42Z</dcterms:created>
  <dcterms:modified xsi:type="dcterms:W3CDTF">2022-08-22T10:01:41Z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