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50" firstSheet="2" activeTab="2"/>
  </bookViews>
  <sheets>
    <sheet name="SPEC" sheetId="1" state="veryHidden" r:id="rId1"/>
    <sheet name="BoQ1" sheetId="2" state="veryHidden" r:id="rId2"/>
    <sheet name="Macros" sheetId="3"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1">#REF!</definedName>
    <definedName name="dfsga">#REF!</definedName>
    <definedName name="domestic_global">#REF!</definedName>
    <definedName name="Excise" localSheetId="1">#REF!</definedName>
    <definedName name="Excise">#REF!</definedName>
    <definedName name="Excise_Duty" localSheetId="1">#REF!</definedName>
    <definedName name="Excise_Duty">#REF!</definedName>
    <definedName name="Excised" localSheetId="1">#REF!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1">#REF!</definedName>
    <definedName name="Service">#REF!</definedName>
    <definedName name="ServiceTax">#REF!</definedName>
    <definedName name="Tax">#REF!</definedName>
    <definedName name="TAXCODE">'SPEC'!$A$1:$A$6</definedName>
    <definedName name="TOT_ST">'[3]PRICE BID'!$G$14</definedName>
  </definedNames>
  <calcPr fullCalcOnLoad="1" fullPrecision="0"/>
</workbook>
</file>

<file path=xl/sharedStrings.xml><?xml version="1.0" encoding="utf-8"?>
<sst xmlns="http://schemas.openxmlformats.org/spreadsheetml/2006/main" count="155" uniqueCount="90">
  <si>
    <t>Sl.
No.</t>
  </si>
  <si>
    <t>Item Code / Make</t>
  </si>
  <si>
    <t>Please Enable Macros to View BoQ information</t>
  </si>
  <si>
    <t>BoQ_Ver3.0</t>
  </si>
  <si>
    <t>Normal</t>
  </si>
  <si>
    <t>INR Only</t>
  </si>
  <si>
    <t>INR</t>
  </si>
  <si>
    <t>Select, Excess (+), Less (-)</t>
  </si>
  <si>
    <t xml:space="preserve"> </t>
  </si>
  <si>
    <t>NUMBER</t>
  </si>
  <si>
    <t>TEXT</t>
  </si>
  <si>
    <t>DATE</t>
  </si>
  <si>
    <t>Quantity</t>
  </si>
  <si>
    <t>Units</t>
  </si>
  <si>
    <t>Addition / Deduction</t>
  </si>
  <si>
    <t>Addition / Deduction Values</t>
  </si>
  <si>
    <t>Currency Convertion against each Item</t>
  </si>
  <si>
    <t>Quoted Currency in INR / Other Currency</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</si>
  <si>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</si>
  <si>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</si>
  <si>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</si>
  <si>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</si>
  <si>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</si>
  <si>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</si>
  <si>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</si>
  <si>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</si>
  <si>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</si>
  <si>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</si>
  <si>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</si>
  <si>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</si>
  <si>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t>ITEM: RLNG BURNER FOR PETRO,UC</t>
  </si>
  <si>
    <t>Enquiry:MM/172/E25297</t>
  </si>
  <si>
    <t xml:space="preserve">RLNG BURNER FOR THERMAL OIL HEATER IN PETROCHEMICAL PLANTS-UC, AS PER
TECHNICAL PROCUREMENT SPECIFICATION (TPS) No. 32679-02-PS-001.
</t>
  </si>
  <si>
    <t>Number</t>
  </si>
  <si>
    <t>Supervision of Erection &amp;Commissioning of RLNG burner system: Supervision of erection &amp; hook up to the existing unit, Commissioning, documentation, and carrying out successful performance testing etc. of RLNG Fuel firing system as per Technical Procurement Specification (TPS)</t>
  </si>
  <si>
    <t>Lumpsum</t>
  </si>
  <si>
    <t>Supply of Mandatory Spares as per list attached in Technical Procurement Specification (TPS)</t>
  </si>
  <si>
    <t>Supply of 2 year Operational Spares as per list attached in Technical Procurement Specification (TPS)</t>
  </si>
  <si>
    <t>Tender Inviting Authority:- FERTILISERS AND CHEMICALS TRAVANCORE LTD., CENTRALISED MATERIALS, UDYOGAMANDAL, KERALA</t>
  </si>
  <si>
    <t>Item Code</t>
  </si>
  <si>
    <t>Offered Qty. (to be entered by the Bidder)</t>
  </si>
  <si>
    <t>TS#
 Suitability of Offer</t>
  </si>
  <si>
    <t>Total Basic Cost</t>
  </si>
  <si>
    <t>P&amp;F(value)</t>
  </si>
  <si>
    <t>HSN/SAC Code</t>
  </si>
  <si>
    <t>SGST (Value)</t>
  </si>
  <si>
    <t>GST (Value)</t>
  </si>
  <si>
    <t>IGST (Value)</t>
  </si>
  <si>
    <t>Payment Loading (value)</t>
  </si>
  <si>
    <t>FRA1#Freight Charges, if any (%)</t>
  </si>
  <si>
    <t>Freight Charges (value)</t>
  </si>
  <si>
    <t>Acceptance of LD Charges</t>
  </si>
  <si>
    <t>LD Loading, if not accepted</t>
  </si>
  <si>
    <t>Other Loading (value)</t>
  </si>
  <si>
    <t>Sub Total (Basic +P&amp;F+Tax)</t>
  </si>
  <si>
    <t>Freight Value</t>
  </si>
  <si>
    <t>SGST%</t>
  </si>
  <si>
    <t>GST%</t>
  </si>
  <si>
    <t>IGST%</t>
  </si>
  <si>
    <t>xxnodataxx</t>
  </si>
  <si>
    <t>Item1</t>
  </si>
  <si>
    <t>Item2</t>
  </si>
  <si>
    <t>Item3</t>
  </si>
  <si>
    <t>Item4</t>
  </si>
  <si>
    <t>NUMBER #</t>
  </si>
  <si>
    <t>TEXT #</t>
  </si>
  <si>
    <t>TEXT#</t>
  </si>
  <si>
    <r>
      <t>PRICE SCHEDULE</t>
    </r>
    <r>
      <rPr>
        <b/>
        <sz val="10"/>
        <color indexed="10"/>
        <rFont val="Arial"/>
        <family val="2"/>
      </rPr>
      <t xml:space="preserve">
(This BOQ template must not be modified/replaced by the bidder and the same should be uploaded after filling the relevent columns, else the bidder is liable to be rejected for this tender. Bidders are allowed to enter the Bidder Name and Values only)</t>
    </r>
  </si>
  <si>
    <t>Total Amount without Taxes</t>
  </si>
  <si>
    <t>Total Amount with Taxes and Other Charges</t>
  </si>
  <si>
    <t>Total Amount (with Taxes) and Other Charges in Words</t>
  </si>
  <si>
    <t>NO - NO TAX</t>
  </si>
  <si>
    <t>G0 Goods and Service Tax @ 0%</t>
  </si>
  <si>
    <t>G1 Goods and Service Tax @ 5%</t>
  </si>
  <si>
    <t>G2 Goods and Service Tax @ 12%</t>
  </si>
  <si>
    <t>G3 Goods and Service Tax @ 18%</t>
  </si>
  <si>
    <t>G4 Goods and Service Tax @ 28%</t>
  </si>
  <si>
    <r>
      <t xml:space="preserve">PBXX#
</t>
    </r>
    <r>
      <rPr>
        <sz val="10"/>
        <rFont val="Arial"/>
        <family val="2"/>
      </rPr>
      <t>BASIC RATE in figures - To be entered by the Bidder</t>
    </r>
  </si>
  <si>
    <r>
      <t>ZL08#</t>
    </r>
    <r>
      <rPr>
        <sz val="10"/>
        <rFont val="Arial"/>
        <family val="2"/>
      </rPr>
      <t xml:space="preserve">
P&amp;F Charges, if any - To be entered by the Bidder (%)</t>
    </r>
  </si>
  <si>
    <r>
      <t>TAX#</t>
    </r>
    <r>
      <rPr>
        <sz val="10"/>
        <rFont val="Arial"/>
        <family val="2"/>
      </rPr>
      <t xml:space="preserve">
Select Appropriate Tax Code</t>
    </r>
  </si>
  <si>
    <r>
      <t>ZL01#</t>
    </r>
    <r>
      <rPr>
        <sz val="10"/>
        <rFont val="Arial"/>
        <family val="2"/>
      </rPr>
      <t xml:space="preserve">
Payment Loading (%)</t>
    </r>
  </si>
  <si>
    <r>
      <t>FRA1#</t>
    </r>
    <r>
      <rPr>
        <sz val="10"/>
        <rFont val="Arial"/>
        <family val="2"/>
      </rPr>
      <t xml:space="preserve">
Freight Charges (%)</t>
    </r>
  </si>
  <si>
    <r>
      <t xml:space="preserve">ZL21#
</t>
    </r>
    <r>
      <rPr>
        <sz val="10"/>
        <rFont val="Arial"/>
        <family val="2"/>
      </rPr>
      <t>Other Loading (%)</t>
    </r>
  </si>
  <si>
    <t>Sl.No.</t>
  </si>
  <si>
    <t>Material Code</t>
  </si>
  <si>
    <t>Specification</t>
  </si>
  <si>
    <t>Qty.</t>
  </si>
  <si>
    <r>
      <t>Item Description
(Click Sheet '</t>
    </r>
    <r>
      <rPr>
        <b/>
        <sz val="10"/>
        <color indexed="33"/>
        <rFont val="Arial"/>
        <family val="2"/>
      </rPr>
      <t>SPEC</t>
    </r>
    <r>
      <rPr>
        <sz val="10"/>
        <rFont val="Arial"/>
        <family val="2"/>
      </rPr>
      <t>' to view full specification)</t>
    </r>
  </si>
  <si>
    <t xml:space="preserve">GSTIN: </t>
  </si>
  <si>
    <t>PLACE / STATE
OF SUPPLY: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</si>
</sst>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_);[Red]\(0.00\)"/>
    <numFmt numFmtId="178" formatCode="0.00##\%;[Red]\(0.00##\%\)"/>
    <numFmt numFmtId="179" formatCode="0.00##;[Red]\(0.00##\)"/>
  </numFmts>
  <fonts count="73">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6"/>
      <color indexed="10"/>
      <name val="Arial"/>
      <family val="2"/>
    </font>
    <font>
      <b/>
      <sz val="12"/>
      <name val="Arial"/>
      <family val="2"/>
    </font>
    <font>
      <b/>
      <u val="single"/>
      <sz val="10"/>
      <color indexed="10"/>
      <name val="Arial"/>
      <family val="2"/>
    </font>
    <font>
      <b/>
      <sz val="10"/>
      <name val="Arial"/>
      <family val="2"/>
    </font>
    <font>
      <b/>
      <sz val="10"/>
      <color indexed="23"/>
      <name val="Arial"/>
      <family val="2"/>
    </font>
    <font>
      <b/>
      <i/>
      <sz val="10"/>
      <color indexed="8"/>
      <name val="Arial"/>
      <family val="2"/>
    </font>
    <font>
      <sz val="10"/>
      <color indexed="23"/>
      <name val="Arial"/>
      <family val="2"/>
    </font>
    <font>
      <b/>
      <u val="single"/>
      <sz val="10"/>
      <color indexed="8"/>
      <name val="Arial"/>
      <family val="2"/>
    </font>
    <font>
      <b/>
      <u val="single"/>
      <sz val="10"/>
      <color indexed="23"/>
      <name val="Arial"/>
      <family val="2"/>
    </font>
    <font>
      <b/>
      <sz val="10"/>
      <color indexed="10"/>
      <name val="Arial"/>
      <family val="2"/>
    </font>
    <font>
      <sz val="10"/>
      <color indexed="8"/>
      <name val="Arial"/>
      <family val="2"/>
    </font>
    <font>
      <sz val="10"/>
      <color indexed="31"/>
      <name val="Arial"/>
      <family val="2"/>
    </font>
    <font>
      <b/>
      <sz val="10"/>
      <color indexed="16"/>
      <name val="Arial"/>
      <family val="2"/>
    </font>
    <font>
      <b/>
      <sz val="10"/>
      <color indexed="17"/>
      <name val="Arial"/>
      <family val="2"/>
    </font>
    <font>
      <sz val="8"/>
      <name val="Arial"/>
      <family val="2"/>
    </font>
    <font>
      <sz val="8"/>
      <name val="Segoe UI"/>
      <family val="2"/>
    </font>
    <font>
      <sz val="10"/>
      <color indexed="22"/>
      <name val="Arial"/>
      <family val="2"/>
    </font>
    <font>
      <sz val="9"/>
      <color indexed="8"/>
      <name val="Arial"/>
      <family val="2"/>
    </font>
    <font>
      <b/>
      <sz val="10"/>
      <color indexed="33"/>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rgb="FFFF0000"/>
      <name val="Arial"/>
      <family val="2"/>
    </font>
    <font>
      <b/>
      <u val="single"/>
      <sz val="10"/>
      <color rgb="FFFF0000"/>
      <name val="Arial"/>
      <family val="2"/>
    </font>
    <font>
      <b/>
      <sz val="10"/>
      <color theme="0" tint="-0.4999699890613556"/>
      <name val="Arial"/>
      <family val="2"/>
    </font>
    <font>
      <b/>
      <i/>
      <sz val="10"/>
      <color theme="1"/>
      <name val="Arial"/>
      <family val="2"/>
    </font>
    <font>
      <sz val="10"/>
      <color theme="0" tint="-0.4999699890613556"/>
      <name val="Arial"/>
      <family val="2"/>
    </font>
    <font>
      <b/>
      <u val="single"/>
      <sz val="10"/>
      <color theme="0" tint="-0.4999699890613556"/>
      <name val="Arial"/>
      <family val="2"/>
    </font>
    <font>
      <sz val="10"/>
      <color rgb="FF000000"/>
      <name val="Arial"/>
      <family val="2"/>
    </font>
    <font>
      <sz val="10"/>
      <color theme="4" tint="0.7999799847602844"/>
      <name val="Arial"/>
      <family val="2"/>
    </font>
    <font>
      <b/>
      <sz val="10"/>
      <color rgb="FF800000"/>
      <name val="Arial"/>
      <family val="2"/>
    </font>
    <font>
      <b/>
      <sz val="10"/>
      <color rgb="FF007A37"/>
      <name val="Arial"/>
      <family val="2"/>
    </font>
    <font>
      <sz val="10"/>
      <color theme="1"/>
      <name val="Arial"/>
      <family val="2"/>
    </font>
    <font>
      <b/>
      <sz val="10"/>
      <color rgb="FFFF0000"/>
      <name val="Arial"/>
      <family val="2"/>
    </font>
    <font>
      <sz val="9"/>
      <color theme="1"/>
      <name val="Arial"/>
      <family val="2"/>
    </font>
    <font>
      <b/>
      <sz val="10"/>
      <color rgb="FF03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63"/>
      </bottom>
    </border>
    <border>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style="thin"/>
      <right style="thin"/>
      <top style="thin"/>
      <bottom style="thin"/>
    </border>
    <border>
      <left/>
      <right style="thin">
        <color indexed="63"/>
      </right>
      <top/>
      <bottom style="thin">
        <color indexed="63"/>
      </bottom>
    </border>
    <border>
      <left>
        <color indexed="63"/>
      </left>
      <right style="thin">
        <color indexed="63"/>
      </right>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2">
    <xf numFmtId="0" fontId="0" fillId="0" borderId="0" xfId="0" applyFont="1" applyAlignment="1">
      <alignment/>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1" fontId="59" fillId="0" borderId="10" xfId="57" applyNumberFormat="1" applyFont="1" applyFill="1" applyBorder="1" applyAlignment="1">
      <alignment horizontal="right" vertical="center"/>
      <protection/>
    </xf>
    <xf numFmtId="1" fontId="60" fillId="0" borderId="10" xfId="57" applyNumberFormat="1" applyFont="1" applyFill="1" applyBorder="1" applyAlignment="1">
      <alignment horizontal="right" vertical="center"/>
      <protection/>
    </xf>
    <xf numFmtId="40" fontId="26" fillId="0" borderId="10" xfId="57" applyNumberFormat="1" applyFont="1" applyFill="1" applyBorder="1" applyAlignment="1">
      <alignment vertical="center"/>
      <protection/>
    </xf>
    <xf numFmtId="178" fontId="61" fillId="0" borderId="10" xfId="57" applyNumberFormat="1" applyFont="1" applyFill="1" applyBorder="1" applyAlignment="1" applyProtection="1">
      <alignment vertical="center"/>
      <protection locked="0"/>
    </xf>
    <xf numFmtId="40" fontId="61" fillId="0" borderId="10" xfId="57" applyNumberFormat="1" applyFont="1" applyFill="1" applyBorder="1" applyAlignment="1" applyProtection="1">
      <alignment vertical="center"/>
      <protection locked="0"/>
    </xf>
    <xf numFmtId="10" fontId="61" fillId="0" borderId="10" xfId="57" applyNumberFormat="1" applyFont="1" applyFill="1" applyBorder="1" applyAlignment="1">
      <alignment vertical="center"/>
      <protection/>
    </xf>
    <xf numFmtId="49" fontId="26" fillId="0" borderId="10" xfId="57" applyNumberFormat="1" applyFont="1" applyFill="1" applyBorder="1" applyAlignment="1">
      <alignment horizontal="right" vertical="center"/>
      <protection/>
    </xf>
    <xf numFmtId="178" fontId="26" fillId="0" borderId="10" xfId="57" applyNumberFormat="1" applyFont="1" applyFill="1" applyBorder="1" applyAlignment="1">
      <alignment horizontal="right" vertical="center"/>
      <protection/>
    </xf>
    <xf numFmtId="179" fontId="26" fillId="0" borderId="10" xfId="57" applyNumberFormat="1" applyFont="1" applyFill="1" applyBorder="1" applyAlignment="1">
      <alignment horizontal="right" vertical="center"/>
      <protection/>
    </xf>
    <xf numFmtId="0" fontId="26" fillId="0" borderId="11" xfId="57" applyNumberFormat="1" applyFont="1" applyFill="1" applyBorder="1" applyAlignment="1">
      <alignment vertical="center"/>
      <protection/>
    </xf>
    <xf numFmtId="0" fontId="26" fillId="0" borderId="12" xfId="57" applyNumberFormat="1" applyFont="1" applyFill="1" applyBorder="1" applyAlignment="1">
      <alignment vertical="center"/>
      <protection/>
    </xf>
    <xf numFmtId="0" fontId="61" fillId="0" borderId="12" xfId="57" applyNumberFormat="1" applyFont="1" applyFill="1" applyBorder="1" applyAlignment="1">
      <alignment vertical="center"/>
      <protection/>
    </xf>
    <xf numFmtId="0" fontId="26" fillId="0" borderId="0" xfId="57" applyNumberFormat="1" applyFont="1" applyFill="1" applyBorder="1" applyAlignment="1">
      <alignment vertical="center"/>
      <protection/>
    </xf>
    <xf numFmtId="1" fontId="62" fillId="0" borderId="12" xfId="59" applyNumberFormat="1" applyFont="1" applyFill="1" applyBorder="1" applyAlignment="1" applyProtection="1">
      <alignment horizontal="center" vertical="center"/>
      <protection/>
    </xf>
    <xf numFmtId="177" fontId="62" fillId="0" borderId="12" xfId="59" applyNumberFormat="1" applyFont="1" applyFill="1" applyBorder="1" applyAlignment="1" applyProtection="1">
      <alignment horizontal="center" vertical="center"/>
      <protection/>
    </xf>
    <xf numFmtId="1" fontId="6" fillId="0" borderId="12" xfId="57" applyNumberFormat="1" applyFont="1" applyFill="1" applyBorder="1" applyAlignment="1">
      <alignment horizontal="center" vertical="center"/>
      <protection/>
    </xf>
    <xf numFmtId="177" fontId="6" fillId="0" borderId="12" xfId="57" applyNumberFormat="1" applyFont="1" applyFill="1" applyBorder="1" applyAlignment="1">
      <alignment vertical="center"/>
      <protection/>
    </xf>
    <xf numFmtId="1" fontId="6" fillId="0" borderId="12" xfId="57" applyNumberFormat="1" applyFont="1" applyFill="1" applyBorder="1" applyAlignment="1">
      <alignment horizontal="left" vertical="center"/>
      <protection/>
    </xf>
    <xf numFmtId="1" fontId="6" fillId="0" borderId="12" xfId="57" applyNumberFormat="1" applyFont="1" applyFill="1" applyBorder="1" applyAlignment="1">
      <alignment vertical="center"/>
      <protection/>
    </xf>
    <xf numFmtId="1" fontId="26" fillId="0" borderId="12" xfId="57" applyNumberFormat="1" applyFont="1" applyFill="1" applyBorder="1" applyAlignment="1">
      <alignment vertical="center"/>
      <protection/>
    </xf>
    <xf numFmtId="40" fontId="6" fillId="0" borderId="12" xfId="57" applyNumberFormat="1" applyFont="1" applyFill="1" applyBorder="1" applyAlignment="1">
      <alignment vertical="center"/>
      <protection/>
    </xf>
    <xf numFmtId="178" fontId="63" fillId="0" borderId="12" xfId="57" applyNumberFormat="1" applyFont="1" applyFill="1" applyBorder="1" applyAlignment="1" applyProtection="1">
      <alignment vertical="center"/>
      <protection locked="0"/>
    </xf>
    <xf numFmtId="40" fontId="63" fillId="0" borderId="12" xfId="57" applyNumberFormat="1" applyFont="1" applyFill="1" applyBorder="1" applyAlignment="1" applyProtection="1">
      <alignment vertical="center"/>
      <protection locked="0"/>
    </xf>
    <xf numFmtId="10" fontId="63" fillId="0" borderId="12" xfId="57" applyNumberFormat="1" applyFont="1" applyFill="1" applyBorder="1" applyAlignment="1">
      <alignment vertical="center"/>
      <protection/>
    </xf>
    <xf numFmtId="49" fontId="6" fillId="0" borderId="12" xfId="57" applyNumberFormat="1" applyFont="1" applyFill="1" applyBorder="1" applyAlignment="1">
      <alignment horizontal="right" vertical="center"/>
      <protection/>
    </xf>
    <xf numFmtId="178" fontId="6" fillId="0" borderId="12" xfId="57" applyNumberFormat="1" applyFont="1" applyFill="1" applyBorder="1" applyAlignment="1">
      <alignment horizontal="right" vertical="center"/>
      <protection/>
    </xf>
    <xf numFmtId="179" fontId="6" fillId="0" borderId="12" xfId="57" applyNumberFormat="1" applyFont="1" applyFill="1" applyBorder="1" applyAlignment="1">
      <alignment horizontal="right" vertical="center"/>
      <protection/>
    </xf>
    <xf numFmtId="0" fontId="6" fillId="0" borderId="12" xfId="57" applyNumberFormat="1" applyFont="1" applyFill="1" applyBorder="1" applyAlignment="1">
      <alignment vertical="center"/>
      <protection/>
    </xf>
    <xf numFmtId="0" fontId="6" fillId="0" borderId="0" xfId="57" applyNumberFormat="1" applyFont="1" applyFill="1" applyBorder="1" applyAlignment="1">
      <alignment vertical="center"/>
      <protection/>
    </xf>
    <xf numFmtId="177" fontId="26" fillId="0" borderId="12" xfId="57" applyNumberFormat="1" applyFont="1" applyFill="1" applyBorder="1" applyAlignment="1">
      <alignment vertical="center"/>
      <protection/>
    </xf>
    <xf numFmtId="1" fontId="26" fillId="0" borderId="12" xfId="57" applyNumberFormat="1" applyFont="1" applyFill="1" applyBorder="1" applyAlignment="1">
      <alignment horizontal="center" vertical="center"/>
      <protection/>
    </xf>
    <xf numFmtId="1" fontId="26" fillId="0" borderId="12" xfId="57" applyNumberFormat="1" applyFont="1" applyFill="1" applyBorder="1" applyAlignment="1">
      <alignment horizontal="left" vertical="center"/>
      <protection/>
    </xf>
    <xf numFmtId="40" fontId="26" fillId="0" borderId="12" xfId="57" applyNumberFormat="1" applyFont="1" applyFill="1" applyBorder="1" applyAlignment="1">
      <alignment vertical="center"/>
      <protection/>
    </xf>
    <xf numFmtId="178" fontId="26" fillId="0" borderId="12" xfId="57" applyNumberFormat="1" applyFont="1" applyFill="1" applyBorder="1" applyAlignment="1">
      <alignment vertical="center"/>
      <protection/>
    </xf>
    <xf numFmtId="10" fontId="26" fillId="0" borderId="12" xfId="57" applyNumberFormat="1" applyFont="1" applyFill="1" applyBorder="1" applyAlignment="1">
      <alignment vertical="center"/>
      <protection/>
    </xf>
    <xf numFmtId="49" fontId="26" fillId="0" borderId="12" xfId="57" applyNumberFormat="1" applyFont="1" applyFill="1" applyBorder="1" applyAlignment="1">
      <alignment horizontal="right" vertical="center"/>
      <protection/>
    </xf>
    <xf numFmtId="178" fontId="26" fillId="0" borderId="12" xfId="57" applyNumberFormat="1" applyFont="1" applyFill="1" applyBorder="1" applyAlignment="1">
      <alignment horizontal="right" vertical="center"/>
      <protection/>
    </xf>
    <xf numFmtId="179" fontId="26" fillId="0" borderId="12" xfId="57" applyNumberFormat="1" applyFont="1" applyFill="1" applyBorder="1" applyAlignment="1">
      <alignment horizontal="right" vertical="center"/>
      <protection/>
    </xf>
    <xf numFmtId="0" fontId="30" fillId="0" borderId="12" xfId="57" applyNumberFormat="1" applyFont="1" applyFill="1" applyBorder="1" applyAlignment="1">
      <alignment horizontal="left"/>
      <protection/>
    </xf>
    <xf numFmtId="0" fontId="64" fillId="0" borderId="12" xfId="57" applyNumberFormat="1" applyFont="1" applyFill="1" applyBorder="1" applyAlignment="1">
      <alignment horizontal="left"/>
      <protection/>
    </xf>
    <xf numFmtId="0" fontId="30" fillId="0" borderId="0" xfId="57" applyNumberFormat="1" applyFont="1" applyFill="1" applyBorder="1" applyAlignment="1">
      <alignment horizontal="left"/>
      <protection/>
    </xf>
    <xf numFmtId="1" fontId="64" fillId="0" borderId="12" xfId="57" applyNumberFormat="1" applyFont="1" applyFill="1" applyBorder="1" applyAlignment="1" applyProtection="1">
      <alignment horizontal="center" vertical="center" wrapText="1"/>
      <protection locked="0"/>
    </xf>
    <xf numFmtId="1" fontId="26" fillId="0" borderId="12" xfId="59" applyNumberFormat="1" applyFont="1" applyFill="1" applyBorder="1" applyAlignment="1" applyProtection="1">
      <alignment horizontal="left" vertical="center" wrapText="1"/>
      <protection/>
    </xf>
    <xf numFmtId="0" fontId="26" fillId="0" borderId="12" xfId="57" applyNumberFormat="1" applyFont="1" applyFill="1" applyBorder="1" applyAlignment="1" applyProtection="1">
      <alignment vertical="center"/>
      <protection locked="0"/>
    </xf>
    <xf numFmtId="0" fontId="61" fillId="0" borderId="12" xfId="57" applyNumberFormat="1" applyFont="1" applyFill="1" applyBorder="1" applyAlignment="1" applyProtection="1">
      <alignment vertical="center"/>
      <protection locked="0"/>
    </xf>
    <xf numFmtId="0" fontId="26" fillId="0" borderId="0" xfId="57" applyNumberFormat="1" applyFont="1" applyFill="1" applyAlignment="1" applyProtection="1">
      <alignment vertical="center"/>
      <protection locked="0"/>
    </xf>
    <xf numFmtId="0" fontId="26" fillId="0" borderId="0" xfId="57" applyNumberFormat="1" applyFont="1" applyFill="1" applyAlignment="1">
      <alignment vertical="center"/>
      <protection/>
    </xf>
    <xf numFmtId="0" fontId="6" fillId="0" borderId="12" xfId="57" applyNumberFormat="1" applyFont="1" applyFill="1" applyBorder="1">
      <alignment/>
      <protection/>
    </xf>
    <xf numFmtId="0" fontId="63" fillId="0" borderId="12" xfId="57" applyNumberFormat="1" applyFont="1" applyFill="1" applyBorder="1">
      <alignment/>
      <protection/>
    </xf>
    <xf numFmtId="0" fontId="6" fillId="0" borderId="0" xfId="57" applyNumberFormat="1" applyFont="1" applyFill="1">
      <alignment/>
      <protection/>
    </xf>
    <xf numFmtId="1" fontId="6" fillId="33" borderId="12" xfId="57" applyNumberFormat="1" applyFont="1" applyFill="1" applyBorder="1" applyAlignment="1">
      <alignment horizontal="center" vertical="center" wrapText="1"/>
      <protection/>
    </xf>
    <xf numFmtId="177" fontId="6" fillId="33" borderId="12" xfId="57" applyNumberFormat="1" applyFont="1" applyFill="1" applyBorder="1" applyAlignment="1">
      <alignment horizontal="center" vertical="center" wrapText="1"/>
      <protection/>
    </xf>
    <xf numFmtId="40" fontId="6" fillId="33" borderId="12" xfId="59" applyNumberFormat="1" applyFont="1" applyFill="1" applyBorder="1" applyAlignment="1">
      <alignment horizontal="center" vertical="center" wrapText="1"/>
      <protection/>
    </xf>
    <xf numFmtId="40" fontId="6" fillId="33" borderId="12" xfId="57" applyNumberFormat="1" applyFont="1" applyFill="1" applyBorder="1" applyAlignment="1">
      <alignment horizontal="center" vertical="center" wrapText="1"/>
      <protection/>
    </xf>
    <xf numFmtId="178" fontId="6" fillId="33" borderId="12" xfId="57" applyNumberFormat="1" applyFont="1" applyFill="1" applyBorder="1" applyAlignment="1">
      <alignment horizontal="center" vertical="center" wrapText="1"/>
      <protection/>
    </xf>
    <xf numFmtId="49" fontId="6" fillId="33" borderId="12" xfId="57" applyNumberFormat="1" applyFont="1" applyFill="1" applyBorder="1" applyAlignment="1">
      <alignment horizontal="center" vertical="center" wrapText="1"/>
      <protection/>
    </xf>
    <xf numFmtId="179" fontId="6" fillId="33" borderId="12" xfId="57" applyNumberFormat="1" applyFont="1" applyFill="1" applyBorder="1" applyAlignment="1">
      <alignment horizontal="center" vertical="center" wrapText="1"/>
      <protection/>
    </xf>
    <xf numFmtId="1" fontId="26" fillId="34" borderId="12" xfId="57" applyNumberFormat="1" applyFont="1" applyFill="1" applyBorder="1" applyAlignment="1">
      <alignment horizontal="center" vertical="center" wrapText="1"/>
      <protection/>
    </xf>
    <xf numFmtId="1" fontId="26" fillId="34" borderId="12" xfId="57" applyNumberFormat="1" applyFont="1" applyFill="1" applyBorder="1" applyAlignment="1">
      <alignment horizontal="center" vertical="center"/>
      <protection/>
    </xf>
    <xf numFmtId="1" fontId="6" fillId="0" borderId="12" xfId="59" applyNumberFormat="1" applyFont="1" applyFill="1" applyBorder="1" applyAlignment="1">
      <alignment horizontal="center" vertical="center"/>
      <protection/>
    </xf>
    <xf numFmtId="1" fontId="6" fillId="0" borderId="12" xfId="59" applyNumberFormat="1" applyFont="1" applyFill="1" applyBorder="1" applyAlignment="1">
      <alignment vertical="center" wrapText="1"/>
      <protection/>
    </xf>
    <xf numFmtId="1" fontId="65" fillId="0" borderId="12" xfId="59" applyNumberFormat="1" applyFont="1" applyFill="1" applyBorder="1" applyAlignment="1">
      <alignment horizontal="left" vertical="center" wrapText="1"/>
      <protection/>
    </xf>
    <xf numFmtId="177" fontId="6" fillId="0" borderId="12" xfId="59" applyNumberFormat="1" applyFont="1" applyFill="1" applyBorder="1" applyAlignment="1">
      <alignment vertical="center"/>
      <protection/>
    </xf>
    <xf numFmtId="1" fontId="26" fillId="0" borderId="12" xfId="57" applyNumberFormat="1" applyFont="1" applyFill="1" applyBorder="1" applyAlignment="1" applyProtection="1">
      <alignment horizontal="left" vertical="center"/>
      <protection locked="0"/>
    </xf>
    <xf numFmtId="1" fontId="6" fillId="0" borderId="12" xfId="59" applyNumberFormat="1" applyFont="1" applyFill="1" applyBorder="1" applyAlignment="1">
      <alignment vertical="center"/>
      <protection/>
    </xf>
    <xf numFmtId="179" fontId="26" fillId="0" borderId="12" xfId="57" applyNumberFormat="1" applyFont="1" applyFill="1" applyBorder="1" applyAlignment="1">
      <alignment horizontal="right" vertical="center" wrapText="1"/>
      <protection/>
    </xf>
    <xf numFmtId="40" fontId="26" fillId="0" borderId="12" xfId="59" applyNumberFormat="1" applyFont="1" applyFill="1" applyBorder="1" applyAlignment="1">
      <alignment horizontal="right" vertical="center"/>
      <protection/>
    </xf>
    <xf numFmtId="40" fontId="26" fillId="0" borderId="12" xfId="58" applyNumberFormat="1" applyFont="1" applyFill="1" applyBorder="1" applyAlignment="1">
      <alignment horizontal="right" vertical="center"/>
      <protection/>
    </xf>
    <xf numFmtId="0" fontId="63" fillId="0" borderId="12" xfId="57" applyNumberFormat="1" applyFont="1" applyFill="1" applyBorder="1" applyAlignment="1">
      <alignment vertical="center"/>
      <protection/>
    </xf>
    <xf numFmtId="0" fontId="6" fillId="0" borderId="0" xfId="57" applyNumberFormat="1" applyFont="1" applyFill="1" applyAlignment="1">
      <alignment vertical="center"/>
      <protection/>
    </xf>
    <xf numFmtId="1" fontId="26" fillId="0" borderId="12" xfId="59" applyNumberFormat="1" applyFont="1" applyFill="1" applyBorder="1" applyAlignment="1">
      <alignment horizontal="left" vertical="center"/>
      <protection/>
    </xf>
    <xf numFmtId="1" fontId="32" fillId="0" borderId="12" xfId="59" applyNumberFormat="1" applyFont="1" applyFill="1" applyBorder="1" applyAlignment="1">
      <alignment horizontal="left" vertical="center"/>
      <protection/>
    </xf>
    <xf numFmtId="1" fontId="32" fillId="0" borderId="12" xfId="59" applyNumberFormat="1" applyFont="1" applyFill="1" applyBorder="1" applyAlignment="1">
      <alignment vertical="center"/>
      <protection/>
    </xf>
    <xf numFmtId="178" fontId="6" fillId="0" borderId="12" xfId="57" applyNumberFormat="1" applyFont="1" applyFill="1" applyBorder="1" applyAlignment="1">
      <alignment vertical="center"/>
      <protection/>
    </xf>
    <xf numFmtId="10" fontId="6" fillId="0" borderId="12" xfId="57" applyNumberFormat="1" applyFont="1" applyFill="1" applyBorder="1" applyAlignment="1">
      <alignment vertical="center"/>
      <protection/>
    </xf>
    <xf numFmtId="40" fontId="32" fillId="0" borderId="12" xfId="59" applyNumberFormat="1" applyFont="1" applyFill="1" applyBorder="1" applyAlignment="1">
      <alignment vertical="center"/>
      <protection/>
    </xf>
    <xf numFmtId="0" fontId="6" fillId="0" borderId="12" xfId="57" applyNumberFormat="1" applyFont="1" applyFill="1" applyBorder="1" applyAlignment="1">
      <alignment vertical="top"/>
      <protection/>
    </xf>
    <xf numFmtId="0" fontId="63" fillId="0" borderId="12" xfId="57" applyNumberFormat="1" applyFont="1" applyFill="1" applyBorder="1" applyAlignment="1">
      <alignment vertical="top"/>
      <protection/>
    </xf>
    <xf numFmtId="0" fontId="6" fillId="0" borderId="0" xfId="57" applyNumberFormat="1" applyFont="1" applyFill="1" applyAlignment="1">
      <alignment vertical="top"/>
      <protection/>
    </xf>
    <xf numFmtId="1" fontId="66" fillId="0" borderId="12" xfId="57" applyNumberFormat="1" applyFont="1" applyFill="1" applyBorder="1" applyAlignment="1" applyProtection="1">
      <alignment vertical="center"/>
      <protection/>
    </xf>
    <xf numFmtId="177" fontId="32" fillId="0" borderId="12" xfId="59" applyNumberFormat="1" applyFont="1" applyFill="1" applyBorder="1" applyAlignment="1" applyProtection="1">
      <alignment vertical="center" wrapText="1"/>
      <protection locked="0"/>
    </xf>
    <xf numFmtId="1" fontId="67" fillId="35" borderId="12" xfId="59" applyNumberFormat="1" applyFont="1" applyFill="1" applyBorder="1" applyAlignment="1" applyProtection="1">
      <alignment vertical="center" wrapText="1"/>
      <protection locked="0"/>
    </xf>
    <xf numFmtId="1" fontId="67" fillId="35" borderId="12" xfId="64" applyNumberFormat="1" applyFont="1" applyFill="1" applyBorder="1" applyAlignment="1">
      <alignment horizontal="center" vertical="center"/>
    </xf>
    <xf numFmtId="177" fontId="66" fillId="0" borderId="12" xfId="59" applyNumberFormat="1" applyFont="1" applyFill="1" applyBorder="1" applyAlignment="1">
      <alignment vertical="center"/>
      <protection/>
    </xf>
    <xf numFmtId="1" fontId="6" fillId="0" borderId="12" xfId="57" applyNumberFormat="1" applyFont="1" applyFill="1" applyBorder="1" applyAlignment="1" applyProtection="1">
      <alignment horizontal="left" vertical="center"/>
      <protection/>
    </xf>
    <xf numFmtId="1" fontId="6" fillId="0" borderId="12" xfId="57" applyNumberFormat="1" applyFont="1" applyFill="1" applyBorder="1" applyAlignment="1" applyProtection="1">
      <alignment vertical="center"/>
      <protection/>
    </xf>
    <xf numFmtId="1" fontId="32" fillId="0" borderId="12" xfId="59" applyNumberFormat="1" applyFont="1" applyFill="1" applyBorder="1" applyAlignment="1" applyProtection="1">
      <alignment vertical="center" wrapText="1"/>
      <protection locked="0"/>
    </xf>
    <xf numFmtId="1" fontId="32" fillId="0" borderId="12" xfId="64" applyNumberFormat="1" applyFont="1" applyFill="1" applyBorder="1" applyAlignment="1" applyProtection="1">
      <alignment vertical="center" wrapText="1"/>
      <protection locked="0"/>
    </xf>
    <xf numFmtId="40" fontId="32" fillId="0" borderId="12" xfId="59" applyNumberFormat="1" applyFont="1" applyFill="1" applyBorder="1" applyAlignment="1" applyProtection="1">
      <alignment vertical="center" wrapText="1"/>
      <protection/>
    </xf>
    <xf numFmtId="40" fontId="6" fillId="0" borderId="12" xfId="57" applyNumberFormat="1" applyFont="1" applyFill="1" applyBorder="1" applyAlignment="1" applyProtection="1">
      <alignment vertical="center"/>
      <protection/>
    </xf>
    <xf numFmtId="179" fontId="6" fillId="0" borderId="12" xfId="57" applyNumberFormat="1" applyFont="1" applyFill="1" applyBorder="1" applyAlignment="1" applyProtection="1">
      <alignment horizontal="right" vertical="center"/>
      <protection/>
    </xf>
    <xf numFmtId="178" fontId="6" fillId="0" borderId="12" xfId="57" applyNumberFormat="1" applyFont="1" applyFill="1" applyBorder="1" applyAlignment="1" applyProtection="1">
      <alignment horizontal="right" vertical="center"/>
      <protection/>
    </xf>
    <xf numFmtId="40" fontId="68" fillId="0" borderId="12" xfId="59" applyNumberFormat="1" applyFont="1" applyFill="1" applyBorder="1" applyAlignment="1">
      <alignment horizontal="right" vertical="center"/>
      <protection/>
    </xf>
    <xf numFmtId="40" fontId="32" fillId="0" borderId="12" xfId="59" applyNumberFormat="1" applyFont="1" applyFill="1" applyBorder="1" applyAlignment="1">
      <alignment horizontal="right" vertical="center"/>
      <protection/>
    </xf>
    <xf numFmtId="0" fontId="6" fillId="0" borderId="12" xfId="57" applyNumberFormat="1" applyFont="1" applyFill="1" applyBorder="1" applyAlignment="1" applyProtection="1">
      <alignment vertical="top"/>
      <protection/>
    </xf>
    <xf numFmtId="0" fontId="63" fillId="0" borderId="12" xfId="57" applyNumberFormat="1" applyFont="1" applyFill="1" applyBorder="1" applyAlignment="1" applyProtection="1">
      <alignment vertical="top"/>
      <protection/>
    </xf>
    <xf numFmtId="0" fontId="6" fillId="0" borderId="0" xfId="57" applyNumberFormat="1" applyFont="1" applyFill="1" applyAlignment="1" applyProtection="1">
      <alignment vertical="top"/>
      <protection/>
    </xf>
    <xf numFmtId="1" fontId="32" fillId="0" borderId="12" xfId="59" applyNumberFormat="1" applyFont="1" applyFill="1" applyBorder="1" applyAlignment="1">
      <alignment horizontal="center" vertical="center" wrapText="1"/>
      <protection/>
    </xf>
    <xf numFmtId="1" fontId="69" fillId="0" borderId="12" xfId="57" applyNumberFormat="1" applyFont="1" applyFill="1" applyBorder="1" applyAlignment="1">
      <alignment vertical="center"/>
      <protection/>
    </xf>
    <xf numFmtId="177" fontId="69" fillId="0" borderId="12" xfId="57" applyNumberFormat="1" applyFont="1" applyFill="1" applyBorder="1" applyAlignment="1">
      <alignment vertical="center"/>
      <protection/>
    </xf>
    <xf numFmtId="1" fontId="69" fillId="0" borderId="12" xfId="57" applyNumberFormat="1" applyFont="1" applyFill="1" applyBorder="1" applyAlignment="1">
      <alignment horizontal="center" vertical="center"/>
      <protection/>
    </xf>
    <xf numFmtId="1" fontId="69" fillId="0" borderId="12" xfId="57" applyNumberFormat="1" applyFont="1" applyFill="1" applyBorder="1" applyAlignment="1">
      <alignment horizontal="left" vertical="center"/>
      <protection/>
    </xf>
    <xf numFmtId="40" fontId="69" fillId="0" borderId="12" xfId="57" applyNumberFormat="1" applyFont="1" applyFill="1" applyBorder="1" applyAlignment="1">
      <alignment vertical="center"/>
      <protection/>
    </xf>
    <xf numFmtId="178" fontId="69" fillId="0" borderId="12" xfId="57" applyNumberFormat="1" applyFont="1" applyFill="1" applyBorder="1" applyAlignment="1">
      <alignment vertical="center"/>
      <protection/>
    </xf>
    <xf numFmtId="0" fontId="69" fillId="0" borderId="0" xfId="57" applyNumberFormat="1" applyFont="1" applyFill="1">
      <alignment/>
      <protection/>
    </xf>
    <xf numFmtId="0" fontId="63" fillId="0" borderId="0" xfId="57" applyNumberFormat="1" applyFont="1" applyFill="1">
      <alignment/>
      <protection/>
    </xf>
    <xf numFmtId="1" fontId="6" fillId="0" borderId="12" xfId="57" applyNumberFormat="1" applyFont="1" applyFill="1" applyBorder="1" applyAlignment="1">
      <alignment vertical="center" wrapText="1"/>
      <protection/>
    </xf>
    <xf numFmtId="1" fontId="26" fillId="0" borderId="12" xfId="57" applyNumberFormat="1" applyFont="1" applyFill="1" applyBorder="1" applyAlignment="1">
      <alignment vertical="center" wrapText="1"/>
      <protection/>
    </xf>
    <xf numFmtId="1" fontId="69" fillId="0" borderId="12" xfId="57" applyNumberFormat="1" applyFont="1" applyFill="1" applyBorder="1" applyAlignment="1">
      <alignment vertical="center" wrapText="1"/>
      <protection/>
    </xf>
    <xf numFmtId="1" fontId="37" fillId="0" borderId="12" xfId="57" applyNumberFormat="1" applyFont="1" applyFill="1" applyBorder="1" applyAlignment="1">
      <alignment horizontal="center" vertical="center" wrapText="1"/>
      <protection/>
    </xf>
    <xf numFmtId="177" fontId="37" fillId="0" borderId="12" xfId="57" applyNumberFormat="1" applyFont="1" applyFill="1" applyBorder="1" applyAlignment="1">
      <alignment horizontal="center" vertical="center" wrapText="1"/>
      <protection/>
    </xf>
    <xf numFmtId="1" fontId="37" fillId="0" borderId="12" xfId="57" applyNumberFormat="1" applyFont="1" applyFill="1" applyBorder="1" applyAlignment="1">
      <alignment horizontal="left" vertical="center" wrapText="1"/>
      <protection/>
    </xf>
    <xf numFmtId="40" fontId="37" fillId="0" borderId="12" xfId="57" applyNumberFormat="1" applyFont="1" applyFill="1" applyBorder="1" applyAlignment="1">
      <alignment horizontal="center" vertical="center" wrapText="1"/>
      <protection/>
    </xf>
    <xf numFmtId="178" fontId="37" fillId="0" borderId="12" xfId="57" applyNumberFormat="1" applyFont="1" applyFill="1" applyBorder="1" applyAlignment="1">
      <alignment horizontal="center" vertical="center" wrapText="1"/>
      <protection/>
    </xf>
    <xf numFmtId="10" fontId="37" fillId="0" borderId="12" xfId="57" applyNumberFormat="1" applyFont="1" applyFill="1" applyBorder="1" applyAlignment="1">
      <alignment horizontal="center" vertical="center" wrapText="1"/>
      <protection/>
    </xf>
    <xf numFmtId="49" fontId="37" fillId="0" borderId="12" xfId="57" applyNumberFormat="1" applyFont="1" applyFill="1" applyBorder="1" applyAlignment="1">
      <alignment horizontal="right" vertical="center" wrapText="1"/>
      <protection/>
    </xf>
    <xf numFmtId="178" fontId="37" fillId="0" borderId="12" xfId="57" applyNumberFormat="1" applyFont="1" applyFill="1" applyBorder="1" applyAlignment="1">
      <alignment horizontal="right" vertical="center" wrapText="1"/>
      <protection/>
    </xf>
    <xf numFmtId="179" fontId="37" fillId="0" borderId="12" xfId="57" applyNumberFormat="1" applyFont="1" applyFill="1" applyBorder="1" applyAlignment="1">
      <alignment horizontal="right" vertical="center" wrapText="1"/>
      <protection/>
    </xf>
    <xf numFmtId="0" fontId="37" fillId="0" borderId="12" xfId="57" applyNumberFormat="1" applyFont="1" applyFill="1" applyBorder="1">
      <alignment/>
      <protection/>
    </xf>
    <xf numFmtId="0" fontId="37" fillId="0" borderId="0" xfId="57" applyNumberFormat="1" applyFont="1" applyFill="1">
      <alignment/>
      <protection/>
    </xf>
    <xf numFmtId="1" fontId="37" fillId="0" borderId="12" xfId="57" applyNumberFormat="1" applyFont="1" applyFill="1" applyBorder="1" applyAlignment="1">
      <alignment horizontal="center" vertical="center"/>
      <protection/>
    </xf>
    <xf numFmtId="177" fontId="26" fillId="36" borderId="12" xfId="57" applyNumberFormat="1" applyFont="1" applyFill="1" applyBorder="1" applyAlignment="1" applyProtection="1">
      <alignment horizontal="right" vertical="center"/>
      <protection locked="0"/>
    </xf>
    <xf numFmtId="1" fontId="26" fillId="37" borderId="12" xfId="57" applyNumberFormat="1" applyFont="1" applyFill="1" applyBorder="1" applyAlignment="1" applyProtection="1">
      <alignment horizontal="left" vertical="center"/>
      <protection locked="0"/>
    </xf>
    <xf numFmtId="40" fontId="26" fillId="36" borderId="12" xfId="57" applyNumberFormat="1" applyFont="1" applyFill="1" applyBorder="1" applyAlignment="1" applyProtection="1">
      <alignment horizontal="right" vertical="center"/>
      <protection locked="0"/>
    </xf>
    <xf numFmtId="178" fontId="26" fillId="36" borderId="12" xfId="57" applyNumberFormat="1" applyFont="1" applyFill="1" applyBorder="1" applyAlignment="1" applyProtection="1">
      <alignment vertical="center"/>
      <protection locked="0"/>
    </xf>
    <xf numFmtId="40" fontId="26" fillId="38" borderId="12" xfId="57" applyNumberFormat="1" applyFont="1" applyFill="1" applyBorder="1" applyAlignment="1" applyProtection="1">
      <alignment vertical="center" wrapText="1"/>
      <protection locked="0"/>
    </xf>
    <xf numFmtId="178" fontId="26" fillId="36" borderId="12" xfId="57" applyNumberFormat="1" applyFont="1" applyFill="1" applyBorder="1" applyAlignment="1" applyProtection="1">
      <alignment horizontal="right" vertical="center" wrapText="1"/>
      <protection locked="0"/>
    </xf>
    <xf numFmtId="179" fontId="26" fillId="38" borderId="12" xfId="57" applyNumberFormat="1" applyFont="1" applyFill="1" applyBorder="1" applyAlignment="1">
      <alignment horizontal="right" vertical="center" wrapText="1"/>
      <protection/>
    </xf>
    <xf numFmtId="10" fontId="26" fillId="36" borderId="12" xfId="57" applyNumberFormat="1" applyFont="1" applyFill="1" applyBorder="1" applyAlignment="1" applyProtection="1">
      <alignment vertical="center" wrapText="1"/>
      <protection locked="0"/>
    </xf>
    <xf numFmtId="1" fontId="24" fillId="0" borderId="12" xfId="57" applyNumberFormat="1" applyFont="1" applyFill="1" applyBorder="1" applyAlignment="1">
      <alignment horizontal="left" vertical="center" wrapText="1"/>
      <protection/>
    </xf>
    <xf numFmtId="1" fontId="24" fillId="2" borderId="12" xfId="57" applyNumberFormat="1" applyFont="1" applyFill="1" applyBorder="1" applyAlignment="1">
      <alignment horizontal="left" vertical="center" wrapText="1"/>
      <protection/>
    </xf>
    <xf numFmtId="0" fontId="24" fillId="0" borderId="12" xfId="57" applyNumberFormat="1" applyFont="1" applyFill="1" applyBorder="1" applyAlignment="1">
      <alignment horizontal="left"/>
      <protection/>
    </xf>
    <xf numFmtId="0" fontId="24" fillId="0" borderId="0" xfId="57" applyNumberFormat="1" applyFont="1" applyFill="1" applyBorder="1" applyAlignment="1">
      <alignment horizontal="left"/>
      <protection/>
    </xf>
    <xf numFmtId="1" fontId="24" fillId="0" borderId="13" xfId="57" applyNumberFormat="1" applyFont="1" applyFill="1" applyBorder="1" applyAlignment="1">
      <alignment horizontal="left" vertical="center"/>
      <protection/>
    </xf>
    <xf numFmtId="1" fontId="24" fillId="0" borderId="14" xfId="57" applyNumberFormat="1" applyFont="1" applyFill="1" applyBorder="1" applyAlignment="1">
      <alignment horizontal="left" vertical="center"/>
      <protection/>
    </xf>
    <xf numFmtId="1" fontId="24" fillId="0" borderId="11" xfId="57" applyNumberFormat="1" applyFont="1" applyFill="1" applyBorder="1" applyAlignment="1">
      <alignment horizontal="left" vertical="center"/>
      <protection/>
    </xf>
    <xf numFmtId="1" fontId="6" fillId="33" borderId="12" xfId="59" applyNumberFormat="1" applyFont="1" applyFill="1" applyBorder="1" applyAlignment="1">
      <alignment horizontal="center" vertical="center" wrapText="1"/>
      <protection/>
    </xf>
    <xf numFmtId="40" fontId="39" fillId="33" borderId="12" xfId="59" applyNumberFormat="1" applyFont="1" applyFill="1" applyBorder="1" applyAlignment="1">
      <alignment horizontal="center" vertical="center" wrapText="1"/>
      <protection/>
    </xf>
    <xf numFmtId="178" fontId="39" fillId="33" borderId="12" xfId="57" applyNumberFormat="1" applyFont="1" applyFill="1" applyBorder="1" applyAlignment="1">
      <alignment horizontal="center" vertical="center" wrapText="1"/>
      <protection/>
    </xf>
    <xf numFmtId="10" fontId="39" fillId="33" borderId="12" xfId="57" applyNumberFormat="1" applyFont="1" applyFill="1" applyBorder="1" applyAlignment="1">
      <alignment horizontal="center" vertical="center" wrapText="1"/>
      <protection/>
    </xf>
    <xf numFmtId="2" fontId="26" fillId="0" borderId="12" xfId="57" applyNumberFormat="1" applyFont="1" applyFill="1" applyBorder="1" applyAlignment="1">
      <alignment horizontal="left" vertical="center" wrapText="1"/>
      <protection/>
    </xf>
    <xf numFmtId="2" fontId="70" fillId="0" borderId="12" xfId="57" applyNumberFormat="1" applyFont="1" applyFill="1" applyBorder="1" applyAlignment="1">
      <alignment horizontal="left" vertical="center" wrapText="1"/>
      <protection/>
    </xf>
    <xf numFmtId="0" fontId="71" fillId="0" borderId="15" xfId="0" applyFont="1" applyBorder="1" applyAlignment="1">
      <alignment/>
    </xf>
    <xf numFmtId="0" fontId="71" fillId="0" borderId="0" xfId="0" applyFont="1" applyBorder="1" applyAlignment="1">
      <alignment/>
    </xf>
    <xf numFmtId="40" fontId="71" fillId="0" borderId="15" xfId="0" applyNumberFormat="1" applyFont="1" applyBorder="1" applyAlignment="1">
      <alignment horizontal="center" vertical="center"/>
    </xf>
    <xf numFmtId="0" fontId="71" fillId="0" borderId="15" xfId="0" applyFont="1" applyBorder="1" applyAlignment="1">
      <alignment horizontal="center" vertical="center"/>
    </xf>
    <xf numFmtId="0" fontId="71" fillId="0" borderId="0" xfId="0" applyFont="1" applyAlignment="1">
      <alignment/>
    </xf>
    <xf numFmtId="40" fontId="71" fillId="0" borderId="0" xfId="0" applyNumberFormat="1" applyFont="1" applyBorder="1" applyAlignment="1">
      <alignment horizontal="center" vertical="center"/>
    </xf>
    <xf numFmtId="0" fontId="71" fillId="0" borderId="0" xfId="0" applyFont="1" applyBorder="1" applyAlignment="1">
      <alignment horizontal="center" vertical="center"/>
    </xf>
    <xf numFmtId="40" fontId="71" fillId="0" borderId="0" xfId="0" applyNumberFormat="1" applyFont="1" applyAlignment="1">
      <alignment horizontal="center" vertical="center"/>
    </xf>
    <xf numFmtId="0" fontId="71" fillId="0" borderId="0" xfId="0" applyFont="1" applyAlignment="1">
      <alignment horizontal="center" vertical="center"/>
    </xf>
    <xf numFmtId="0" fontId="71" fillId="0" borderId="15" xfId="0" applyFont="1" applyBorder="1" applyAlignment="1" applyProtection="1">
      <alignment horizontal="center" vertical="center" wrapText="1"/>
      <protection hidden="1"/>
    </xf>
    <xf numFmtId="0" fontId="71" fillId="0" borderId="15" xfId="0" applyFont="1" applyBorder="1" applyAlignment="1" applyProtection="1">
      <alignment horizontal="left" vertical="center" wrapText="1"/>
      <protection hidden="1"/>
    </xf>
    <xf numFmtId="0" fontId="71" fillId="0" borderId="0" xfId="0" applyFont="1" applyBorder="1" applyAlignment="1" applyProtection="1">
      <alignment horizontal="left" vertical="center" wrapText="1"/>
      <protection hidden="1"/>
    </xf>
    <xf numFmtId="0" fontId="71" fillId="0" borderId="0" xfId="0" applyFont="1" applyAlignment="1" applyProtection="1">
      <alignment horizontal="left" vertical="center" wrapText="1"/>
      <protection hidden="1"/>
    </xf>
    <xf numFmtId="0" fontId="71" fillId="0" borderId="0" xfId="0" applyFont="1" applyAlignment="1" applyProtection="1">
      <alignment/>
      <protection hidden="1"/>
    </xf>
    <xf numFmtId="0" fontId="69" fillId="0" borderId="0" xfId="57" applyNumberFormat="1" applyFont="1" applyFill="1" applyBorder="1">
      <alignment/>
      <protection/>
    </xf>
    <xf numFmtId="0" fontId="6" fillId="0" borderId="11" xfId="57" applyNumberFormat="1" applyFont="1" applyFill="1" applyBorder="1" applyAlignment="1">
      <alignment vertical="center"/>
      <protection/>
    </xf>
    <xf numFmtId="0" fontId="24" fillId="0" borderId="11" xfId="57" applyNumberFormat="1" applyFont="1" applyFill="1" applyBorder="1" applyAlignment="1">
      <alignment horizontal="left"/>
      <protection/>
    </xf>
    <xf numFmtId="0" fontId="30" fillId="0" borderId="11" xfId="57" applyNumberFormat="1" applyFont="1" applyFill="1" applyBorder="1" applyAlignment="1">
      <alignment horizontal="left"/>
      <protection/>
    </xf>
    <xf numFmtId="0" fontId="26" fillId="0" borderId="11" xfId="57" applyNumberFormat="1" applyFont="1" applyFill="1" applyBorder="1" applyAlignment="1" applyProtection="1">
      <alignment vertical="center"/>
      <protection locked="0"/>
    </xf>
    <xf numFmtId="0" fontId="37" fillId="0" borderId="11" xfId="57" applyNumberFormat="1" applyFont="1" applyFill="1" applyBorder="1">
      <alignment/>
      <protection/>
    </xf>
    <xf numFmtId="0" fontId="6" fillId="0" borderId="11" xfId="57" applyNumberFormat="1" applyFont="1" applyFill="1" applyBorder="1">
      <alignment/>
      <protection/>
    </xf>
    <xf numFmtId="0" fontId="6" fillId="0" borderId="11" xfId="57" applyNumberFormat="1" applyFont="1" applyFill="1" applyBorder="1" applyAlignment="1">
      <alignment vertical="top"/>
      <protection/>
    </xf>
    <xf numFmtId="0" fontId="6" fillId="0" borderId="11" xfId="57" applyNumberFormat="1" applyFont="1" applyFill="1" applyBorder="1" applyAlignment="1" applyProtection="1">
      <alignment vertical="top"/>
      <protection/>
    </xf>
    <xf numFmtId="0" fontId="26" fillId="0" borderId="0" xfId="57" applyNumberFormat="1" applyFont="1" applyFill="1" applyBorder="1" applyAlignment="1" applyProtection="1">
      <alignment vertical="center"/>
      <protection locked="0"/>
    </xf>
    <xf numFmtId="0" fontId="37" fillId="0" borderId="0" xfId="57" applyNumberFormat="1" applyFont="1" applyFill="1" applyBorder="1">
      <alignment/>
      <protection/>
    </xf>
    <xf numFmtId="0" fontId="6" fillId="0" borderId="0" xfId="57" applyNumberFormat="1" applyFont="1" applyFill="1" applyBorder="1">
      <alignment/>
      <protection/>
    </xf>
    <xf numFmtId="0" fontId="6" fillId="0" borderId="0" xfId="57" applyNumberFormat="1" applyFont="1" applyFill="1" applyBorder="1" applyAlignment="1">
      <alignment vertical="top"/>
      <protection/>
    </xf>
    <xf numFmtId="0" fontId="6" fillId="0" borderId="0" xfId="57" applyNumberFormat="1" applyFont="1" applyFill="1" applyBorder="1" applyAlignment="1" applyProtection="1">
      <alignment vertical="top"/>
      <protection/>
    </xf>
    <xf numFmtId="1" fontId="26" fillId="0" borderId="16" xfId="57" applyNumberFormat="1" applyFont="1" applyFill="1" applyBorder="1" applyAlignment="1">
      <alignment vertical="center" wrapText="1"/>
      <protection/>
    </xf>
    <xf numFmtId="1" fontId="69" fillId="0" borderId="0" xfId="57" applyNumberFormat="1" applyFont="1" applyFill="1" applyBorder="1" applyAlignment="1">
      <alignment vertical="center"/>
      <protection/>
    </xf>
    <xf numFmtId="177" fontId="69" fillId="0" borderId="0" xfId="57" applyNumberFormat="1" applyFont="1" applyFill="1" applyBorder="1" applyAlignment="1">
      <alignment vertical="center"/>
      <protection/>
    </xf>
    <xf numFmtId="1" fontId="69" fillId="0" borderId="0" xfId="57" applyNumberFormat="1" applyFont="1" applyFill="1" applyBorder="1" applyAlignment="1">
      <alignment horizontal="center" vertical="center"/>
      <protection/>
    </xf>
    <xf numFmtId="1" fontId="69" fillId="0" borderId="0" xfId="57" applyNumberFormat="1" applyFont="1" applyFill="1" applyBorder="1" applyAlignment="1">
      <alignment horizontal="left" vertical="center"/>
      <protection/>
    </xf>
    <xf numFmtId="40" fontId="69" fillId="0" borderId="0" xfId="57" applyNumberFormat="1" applyFont="1" applyFill="1" applyBorder="1" applyAlignment="1">
      <alignment vertical="center"/>
      <protection/>
    </xf>
    <xf numFmtId="40" fontId="6" fillId="0" borderId="0" xfId="59" applyNumberFormat="1" applyFont="1" applyFill="1" applyBorder="1" applyAlignment="1">
      <alignment vertical="center"/>
      <protection/>
    </xf>
    <xf numFmtId="178" fontId="69" fillId="0" borderId="0" xfId="57" applyNumberFormat="1" applyFont="1" applyFill="1" applyBorder="1" applyAlignment="1">
      <alignment vertical="center"/>
      <protection/>
    </xf>
    <xf numFmtId="10" fontId="69" fillId="0" borderId="0" xfId="57" applyNumberFormat="1" applyFont="1" applyFill="1" applyBorder="1" applyAlignment="1">
      <alignment vertical="center"/>
      <protection/>
    </xf>
    <xf numFmtId="49" fontId="69" fillId="0" borderId="0" xfId="57" applyNumberFormat="1" applyFont="1" applyFill="1" applyBorder="1" applyAlignment="1">
      <alignment horizontal="right" vertical="center"/>
      <protection/>
    </xf>
    <xf numFmtId="178" fontId="69" fillId="0" borderId="0" xfId="57" applyNumberFormat="1" applyFont="1" applyFill="1" applyBorder="1" applyAlignment="1">
      <alignment horizontal="right" vertical="center"/>
      <protection/>
    </xf>
    <xf numFmtId="179" fontId="69" fillId="0" borderId="0" xfId="57" applyNumberFormat="1" applyFont="1" applyFill="1" applyBorder="1" applyAlignment="1">
      <alignment horizontal="right" vertical="center"/>
      <protection/>
    </xf>
    <xf numFmtId="1" fontId="69" fillId="0" borderId="17" xfId="57" applyNumberFormat="1" applyFont="1" applyFill="1" applyBorder="1" applyAlignment="1">
      <alignment vertical="center" wrapText="1"/>
      <protection/>
    </xf>
    <xf numFmtId="49" fontId="26" fillId="39" borderId="12" xfId="57" applyNumberFormat="1" applyFont="1" applyFill="1" applyBorder="1" applyAlignment="1" applyProtection="1">
      <alignment horizontal="center" vertical="center" wrapText="1"/>
      <protection locked="0"/>
    </xf>
    <xf numFmtId="40" fontId="26" fillId="38" borderId="12" xfId="57" applyNumberFormat="1" applyFont="1" applyFill="1" applyBorder="1" applyAlignment="1" applyProtection="1">
      <alignment vertical="center"/>
      <protection/>
    </xf>
    <xf numFmtId="179" fontId="26" fillId="38" borderId="12" xfId="57" applyNumberFormat="1" applyFont="1" applyFill="1" applyBorder="1" applyAlignment="1" applyProtection="1">
      <alignment horizontal="right" vertical="center" wrapText="1"/>
      <protection/>
    </xf>
    <xf numFmtId="178" fontId="26" fillId="37" borderId="12" xfId="57" applyNumberFormat="1" applyFont="1" applyFill="1" applyBorder="1" applyAlignment="1" applyProtection="1">
      <alignment horizontal="right" vertical="center" wrapText="1"/>
      <protection locked="0"/>
    </xf>
    <xf numFmtId="1" fontId="26" fillId="2" borderId="12" xfId="59" applyNumberFormat="1" applyFont="1" applyFill="1" applyBorder="1" applyAlignment="1" applyProtection="1">
      <alignment horizontal="left" vertical="center"/>
      <protection locked="0"/>
    </xf>
    <xf numFmtId="1" fontId="26" fillId="35" borderId="13" xfId="59" applyNumberFormat="1" applyFont="1" applyFill="1" applyBorder="1" applyAlignment="1" applyProtection="1">
      <alignment horizontal="left" vertical="center"/>
      <protection locked="0"/>
    </xf>
    <xf numFmtId="1" fontId="26" fillId="35" borderId="14" xfId="59" applyNumberFormat="1" applyFont="1" applyFill="1" applyBorder="1" applyAlignment="1" applyProtection="1">
      <alignment horizontal="left" vertical="center"/>
      <protection locked="0"/>
    </xf>
    <xf numFmtId="1" fontId="26" fillId="35" borderId="11" xfId="59" applyNumberFormat="1" applyFont="1" applyFill="1" applyBorder="1" applyAlignment="1" applyProtection="1">
      <alignment horizontal="left" vertical="center"/>
      <protection locked="0"/>
    </xf>
    <xf numFmtId="1" fontId="26" fillId="2" borderId="12" xfId="59" applyNumberFormat="1" applyFont="1" applyFill="1" applyBorder="1" applyAlignment="1" applyProtection="1">
      <alignment horizontal="right" vertical="center"/>
      <protection/>
    </xf>
    <xf numFmtId="1" fontId="26" fillId="39" borderId="13" xfId="59" applyNumberFormat="1" applyFont="1" applyFill="1" applyBorder="1" applyAlignment="1" applyProtection="1">
      <alignment horizontal="left" vertical="center"/>
      <protection locked="0"/>
    </xf>
    <xf numFmtId="1" fontId="26" fillId="39" borderId="14" xfId="59" applyNumberFormat="1" applyFont="1" applyFill="1" applyBorder="1" applyAlignment="1" applyProtection="1">
      <alignment horizontal="left" vertical="center"/>
      <protection locked="0"/>
    </xf>
    <xf numFmtId="1" fontId="26" fillId="39" borderId="11" xfId="59" applyNumberFormat="1" applyFont="1" applyFill="1" applyBorder="1" applyAlignment="1" applyProtection="1">
      <alignment horizontal="left" vertical="center"/>
      <protection locked="0"/>
    </xf>
    <xf numFmtId="1" fontId="72" fillId="2" borderId="12" xfId="59"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3</xdr:col>
      <xdr:colOff>752475</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u\Desktop\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u\Desktop\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I11"/>
  <sheetViews>
    <sheetView showGridLines="0" zoomScalePageLayoutView="0" workbookViewId="0" topLeftCell="F1">
      <selection activeCell="F1" sqref="F1"/>
    </sheetView>
  </sheetViews>
  <sheetFormatPr defaultColWidth="9.140625" defaultRowHeight="15"/>
  <cols>
    <col min="1" max="1" width="40.7109375" style="152" hidden="1" customWidth="1"/>
    <col min="2" max="4" width="0" style="152" hidden="1" customWidth="1"/>
    <col min="5" max="5" width="10.7109375" style="152" hidden="1" customWidth="1"/>
    <col min="6" max="6" width="10.7109375" style="155" customWidth="1"/>
    <col min="7" max="7" width="14.7109375" style="156" customWidth="1"/>
    <col min="8" max="8" width="80.7109375" style="160" customWidth="1"/>
    <col min="9" max="9" width="16.7109375" style="155" customWidth="1"/>
    <col min="10" max="16384" width="9.140625" style="152" customWidth="1"/>
  </cols>
  <sheetData>
    <row r="1" spans="1:9" ht="12">
      <c r="A1" s="148" t="s">
        <v>71</v>
      </c>
      <c r="B1" s="148">
        <v>0</v>
      </c>
      <c r="C1" s="148">
        <v>0</v>
      </c>
      <c r="D1" s="148">
        <v>0</v>
      </c>
      <c r="E1" s="149"/>
      <c r="F1" s="150" t="s">
        <v>83</v>
      </c>
      <c r="G1" s="151" t="s">
        <v>84</v>
      </c>
      <c r="H1" s="157" t="s">
        <v>85</v>
      </c>
      <c r="I1" s="150" t="s">
        <v>86</v>
      </c>
    </row>
    <row r="2" spans="1:9" ht="36">
      <c r="A2" s="148" t="s">
        <v>72</v>
      </c>
      <c r="B2" s="148">
        <v>0</v>
      </c>
      <c r="C2" s="148">
        <v>0</v>
      </c>
      <c r="D2" s="148">
        <v>0</v>
      </c>
      <c r="E2" s="149"/>
      <c r="F2" s="150">
        <v>1.01</v>
      </c>
      <c r="G2" s="151">
        <v>590502100</v>
      </c>
      <c r="H2" s="158" t="s">
        <v>32</v>
      </c>
      <c r="I2" s="150">
        <v>1</v>
      </c>
    </row>
    <row r="3" spans="1:9" ht="36">
      <c r="A3" s="148" t="s">
        <v>73</v>
      </c>
      <c r="B3" s="148">
        <v>0</v>
      </c>
      <c r="C3" s="148">
        <v>5</v>
      </c>
      <c r="D3" s="148">
        <v>0</v>
      </c>
      <c r="E3" s="149"/>
      <c r="F3" s="153"/>
      <c r="G3" s="154"/>
      <c r="H3" s="158" t="s">
        <v>34</v>
      </c>
      <c r="I3" s="150">
        <v>1</v>
      </c>
    </row>
    <row r="4" spans="1:9" ht="12">
      <c r="A4" s="148" t="s">
        <v>74</v>
      </c>
      <c r="B4" s="148">
        <v>0</v>
      </c>
      <c r="C4" s="148">
        <v>12</v>
      </c>
      <c r="D4" s="148">
        <v>0</v>
      </c>
      <c r="E4" s="149"/>
      <c r="F4" s="153"/>
      <c r="G4" s="154"/>
      <c r="H4" s="158" t="s">
        <v>36</v>
      </c>
      <c r="I4" s="150">
        <v>1</v>
      </c>
    </row>
    <row r="5" spans="1:9" ht="24">
      <c r="A5" s="148" t="s">
        <v>75</v>
      </c>
      <c r="B5" s="148">
        <v>0</v>
      </c>
      <c r="C5" s="148">
        <v>18</v>
      </c>
      <c r="D5" s="148">
        <v>0</v>
      </c>
      <c r="E5" s="149"/>
      <c r="F5" s="153"/>
      <c r="G5" s="154"/>
      <c r="H5" s="158" t="s">
        <v>37</v>
      </c>
      <c r="I5" s="150">
        <v>1</v>
      </c>
    </row>
    <row r="6" spans="1:9" ht="12">
      <c r="A6" s="148" t="s">
        <v>76</v>
      </c>
      <c r="B6" s="148">
        <v>0</v>
      </c>
      <c r="C6" s="148">
        <v>28</v>
      </c>
      <c r="D6" s="148">
        <v>0</v>
      </c>
      <c r="E6" s="149"/>
      <c r="F6" s="153"/>
      <c r="G6" s="154"/>
      <c r="H6" s="159"/>
      <c r="I6" s="153"/>
    </row>
    <row r="11" spans="1:2" ht="12">
      <c r="A11" s="161"/>
      <c r="B11" s="16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showZeros="0" zoomScale="88" zoomScaleNormal="88"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B8" sqref="B8:F8"/>
    </sheetView>
  </sheetViews>
  <sheetFormatPr defaultColWidth="9.140625" defaultRowHeight="15"/>
  <cols>
    <col min="1" max="1" width="8.7109375" style="177" customWidth="1"/>
    <col min="2" max="2" width="26.7109375" style="177" customWidth="1"/>
    <col min="3" max="3" width="12.00390625" style="177" hidden="1" customWidth="1"/>
    <col min="4" max="4" width="13.7109375" style="178" customWidth="1"/>
    <col min="5" max="5" width="11.00390625" style="177" customWidth="1"/>
    <col min="6" max="6" width="15.140625" style="179" customWidth="1"/>
    <col min="7" max="7" width="14.140625" style="178" hidden="1" customWidth="1"/>
    <col min="8" max="8" width="10.7109375" style="180" hidden="1" customWidth="1"/>
    <col min="9" max="10" width="12.140625" style="177" hidden="1" customWidth="1"/>
    <col min="11" max="11" width="19.57421875" style="177" hidden="1" customWidth="1"/>
    <col min="12" max="12" width="14.28125" style="177" hidden="1" customWidth="1"/>
    <col min="13" max="13" width="17.8515625" style="181" customWidth="1"/>
    <col min="14" max="14" width="15.57421875" style="182" bestFit="1" customWidth="1"/>
    <col min="15" max="15" width="12.28125" style="183" customWidth="1"/>
    <col min="16" max="16" width="12.7109375" style="181" hidden="1" customWidth="1"/>
    <col min="17" max="17" width="13.8515625" style="184" customWidth="1"/>
    <col min="18" max="18" width="20.7109375" style="185" customWidth="1"/>
    <col min="19" max="19" width="37.7109375" style="186" customWidth="1"/>
    <col min="20" max="20" width="12.28125" style="187" hidden="1" customWidth="1"/>
    <col min="21" max="21" width="15.421875" style="187" customWidth="1"/>
    <col min="22" max="22" width="13.7109375" style="187" hidden="1" customWidth="1"/>
    <col min="23" max="23" width="13.57421875" style="186" hidden="1" customWidth="1"/>
    <col min="24" max="24" width="14.8515625" style="187" hidden="1" customWidth="1"/>
    <col min="25" max="25" width="12.57421875" style="186" hidden="1" customWidth="1"/>
    <col min="26" max="26" width="15.421875" style="187" hidden="1" customWidth="1"/>
    <col min="27" max="27" width="9.140625" style="186" hidden="1" customWidth="1"/>
    <col min="28" max="28" width="12.00390625" style="187" hidden="1" customWidth="1"/>
    <col min="29" max="29" width="15.7109375" style="186" hidden="1" customWidth="1"/>
    <col min="30" max="51" width="9.140625" style="187" hidden="1" customWidth="1"/>
    <col min="52" max="52" width="10.28125" style="187" hidden="1" customWidth="1"/>
    <col min="53" max="53" width="18.421875" style="181" hidden="1" customWidth="1"/>
    <col min="54" max="54" width="19.8515625" style="181" customWidth="1"/>
    <col min="55" max="55" width="45.7109375" style="188" customWidth="1"/>
    <col min="56" max="156" width="9.140625" style="162" customWidth="1"/>
    <col min="157" max="238" width="9.140625" style="110" customWidth="1"/>
    <col min="239" max="243" width="9.140625" style="111" customWidth="1"/>
    <col min="244" max="16384" width="9.140625" style="110" customWidth="1"/>
  </cols>
  <sheetData>
    <row r="1" spans="1:243" s="18" customFormat="1" ht="30" customHeight="1">
      <c r="A1" s="6" t="str">
        <f>B2&amp;" BoQ"</f>
        <v>Item Wise BoQ</v>
      </c>
      <c r="B1" s="7"/>
      <c r="C1" s="7"/>
      <c r="D1" s="7"/>
      <c r="E1" s="7"/>
      <c r="F1" s="7"/>
      <c r="G1" s="7"/>
      <c r="H1" s="7"/>
      <c r="I1" s="7"/>
      <c r="J1" s="7"/>
      <c r="K1" s="7"/>
      <c r="L1" s="7"/>
      <c r="M1" s="8"/>
      <c r="N1" s="8"/>
      <c r="O1" s="9"/>
      <c r="P1" s="10"/>
      <c r="Q1" s="11"/>
      <c r="R1" s="12"/>
      <c r="S1" s="13"/>
      <c r="T1" s="14"/>
      <c r="U1" s="14"/>
      <c r="V1" s="14"/>
      <c r="W1" s="13"/>
      <c r="X1" s="14"/>
      <c r="Y1" s="13"/>
      <c r="Z1" s="14"/>
      <c r="AA1" s="13"/>
      <c r="AB1" s="14"/>
      <c r="AC1" s="13"/>
      <c r="AD1" s="14"/>
      <c r="AE1" s="14"/>
      <c r="AF1" s="14"/>
      <c r="AG1" s="14"/>
      <c r="AH1" s="14"/>
      <c r="AI1" s="14"/>
      <c r="AJ1" s="14"/>
      <c r="AK1" s="14"/>
      <c r="AL1" s="14"/>
      <c r="AM1" s="14"/>
      <c r="AN1" s="14"/>
      <c r="AO1" s="14"/>
      <c r="AP1" s="14"/>
      <c r="AQ1" s="14"/>
      <c r="AR1" s="14"/>
      <c r="AS1" s="14"/>
      <c r="AT1" s="14"/>
      <c r="AU1" s="14"/>
      <c r="AV1" s="14"/>
      <c r="AW1" s="14"/>
      <c r="AX1" s="14"/>
      <c r="AY1" s="14"/>
      <c r="AZ1" s="14"/>
      <c r="BA1" s="8"/>
      <c r="BB1" s="8"/>
      <c r="BC1" s="176"/>
      <c r="FA1" s="15"/>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7"/>
      <c r="IF1" s="17"/>
      <c r="IG1" s="17"/>
      <c r="IH1" s="17"/>
      <c r="II1" s="17"/>
    </row>
    <row r="2" spans="1:243" s="34" customFormat="1" ht="12.75" hidden="1">
      <c r="A2" s="19" t="s">
        <v>3</v>
      </c>
      <c r="B2" s="19" t="s">
        <v>25</v>
      </c>
      <c r="C2" s="19" t="s">
        <v>4</v>
      </c>
      <c r="D2" s="20" t="s">
        <v>5</v>
      </c>
      <c r="E2" s="19" t="s">
        <v>6</v>
      </c>
      <c r="F2" s="21"/>
      <c r="G2" s="22"/>
      <c r="H2" s="23"/>
      <c r="I2" s="24"/>
      <c r="J2" s="25"/>
      <c r="K2" s="25"/>
      <c r="L2" s="25"/>
      <c r="M2" s="26"/>
      <c r="N2" s="26"/>
      <c r="O2" s="27"/>
      <c r="P2" s="28"/>
      <c r="Q2" s="29"/>
      <c r="R2" s="30"/>
      <c r="S2" s="31"/>
      <c r="T2" s="32"/>
      <c r="U2" s="32"/>
      <c r="V2" s="32"/>
      <c r="W2" s="31"/>
      <c r="X2" s="32"/>
      <c r="Y2" s="31"/>
      <c r="Z2" s="32"/>
      <c r="AA2" s="31"/>
      <c r="AB2" s="32"/>
      <c r="AC2" s="31"/>
      <c r="AD2" s="32"/>
      <c r="AE2" s="32"/>
      <c r="AF2" s="32"/>
      <c r="AG2" s="32"/>
      <c r="AH2" s="32"/>
      <c r="AI2" s="32"/>
      <c r="AJ2" s="32"/>
      <c r="AK2" s="32"/>
      <c r="AL2" s="32"/>
      <c r="AM2" s="32"/>
      <c r="AN2" s="32"/>
      <c r="AO2" s="32"/>
      <c r="AP2" s="32"/>
      <c r="AQ2" s="32"/>
      <c r="AR2" s="32"/>
      <c r="AS2" s="32"/>
      <c r="AT2" s="32"/>
      <c r="AU2" s="32"/>
      <c r="AV2" s="32"/>
      <c r="AW2" s="32"/>
      <c r="AX2" s="32"/>
      <c r="AY2" s="32"/>
      <c r="AZ2" s="32"/>
      <c r="BA2" s="26"/>
      <c r="BB2" s="26"/>
      <c r="BC2" s="112"/>
      <c r="FA2" s="16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row>
    <row r="3" spans="1:243" s="18" customFormat="1" ht="12.75" hidden="1">
      <c r="A3" s="25" t="s">
        <v>7</v>
      </c>
      <c r="B3" s="25"/>
      <c r="C3" s="25"/>
      <c r="D3" s="35"/>
      <c r="E3" s="25"/>
      <c r="F3" s="36"/>
      <c r="G3" s="35"/>
      <c r="H3" s="37"/>
      <c r="I3" s="25"/>
      <c r="J3" s="25"/>
      <c r="K3" s="25"/>
      <c r="L3" s="25"/>
      <c r="M3" s="38"/>
      <c r="N3" s="38"/>
      <c r="O3" s="39"/>
      <c r="P3" s="38"/>
      <c r="Q3" s="40"/>
      <c r="R3" s="41"/>
      <c r="S3" s="42"/>
      <c r="T3" s="43"/>
      <c r="U3" s="43"/>
      <c r="V3" s="43"/>
      <c r="W3" s="42"/>
      <c r="X3" s="43"/>
      <c r="Y3" s="42"/>
      <c r="Z3" s="43"/>
      <c r="AA3" s="42"/>
      <c r="AB3" s="43"/>
      <c r="AC3" s="42"/>
      <c r="AD3" s="43"/>
      <c r="AE3" s="43"/>
      <c r="AF3" s="43"/>
      <c r="AG3" s="43"/>
      <c r="AH3" s="43"/>
      <c r="AI3" s="43"/>
      <c r="AJ3" s="43"/>
      <c r="AK3" s="43"/>
      <c r="AL3" s="43"/>
      <c r="AM3" s="43"/>
      <c r="AN3" s="43"/>
      <c r="AO3" s="43"/>
      <c r="AP3" s="43"/>
      <c r="AQ3" s="43"/>
      <c r="AR3" s="43"/>
      <c r="AS3" s="43"/>
      <c r="AT3" s="43"/>
      <c r="AU3" s="43"/>
      <c r="AV3" s="43"/>
      <c r="AW3" s="43"/>
      <c r="AX3" s="43"/>
      <c r="AY3" s="43"/>
      <c r="AZ3" s="43"/>
      <c r="BA3" s="38"/>
      <c r="BB3" s="38"/>
      <c r="BC3" s="113"/>
      <c r="FA3" s="15"/>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7"/>
      <c r="IF3" s="17"/>
      <c r="IG3" s="17"/>
      <c r="IH3" s="17"/>
      <c r="II3" s="17"/>
    </row>
    <row r="4" spans="1:243" s="138" customFormat="1" ht="15.75">
      <c r="A4" s="135" t="s">
        <v>38</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FA4" s="164"/>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row>
    <row r="5" spans="1:243" s="138" customFormat="1" ht="15.75">
      <c r="A5" s="139" t="s">
        <v>30</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1"/>
      <c r="FA5" s="164"/>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row>
    <row r="6" spans="1:243" s="138" customFormat="1" ht="15.75">
      <c r="A6" s="139" t="s">
        <v>31</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1"/>
      <c r="FA6" s="164"/>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row>
    <row r="7" spans="1:243" s="46" customFormat="1" ht="12.75" hidden="1">
      <c r="A7" s="47" t="s">
        <v>8</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FA7" s="165"/>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5"/>
      <c r="IF7" s="45"/>
      <c r="IG7" s="45"/>
      <c r="IH7" s="45"/>
      <c r="II7" s="45"/>
    </row>
    <row r="8" spans="1:243" s="51" customFormat="1" ht="37.5" customHeight="1">
      <c r="A8" s="48" t="s">
        <v>29</v>
      </c>
      <c r="B8" s="194"/>
      <c r="C8" s="195"/>
      <c r="D8" s="195"/>
      <c r="E8" s="195"/>
      <c r="F8" s="196"/>
      <c r="G8" s="197" t="s">
        <v>88</v>
      </c>
      <c r="H8" s="193"/>
      <c r="I8" s="193"/>
      <c r="J8" s="193"/>
      <c r="K8" s="193"/>
      <c r="L8" s="193"/>
      <c r="M8" s="198"/>
      <c r="N8" s="199"/>
      <c r="O8" s="199"/>
      <c r="P8" s="199"/>
      <c r="Q8" s="200"/>
      <c r="R8" s="201" t="s">
        <v>89</v>
      </c>
      <c r="S8" s="198"/>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200"/>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66"/>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50"/>
      <c r="IF8" s="50"/>
      <c r="IG8" s="50"/>
      <c r="IH8" s="50"/>
      <c r="II8" s="50"/>
    </row>
    <row r="9" spans="1:243" s="52" customFormat="1" ht="37.5" customHeight="1">
      <c r="A9" s="146" t="s">
        <v>67</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5"/>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row>
    <row r="10" spans="1:243" s="125" customFormat="1" ht="11.25" hidden="1">
      <c r="A10" s="115" t="s">
        <v>64</v>
      </c>
      <c r="B10" s="126" t="s">
        <v>65</v>
      </c>
      <c r="C10" s="115" t="s">
        <v>65</v>
      </c>
      <c r="D10" s="116" t="s">
        <v>64</v>
      </c>
      <c r="E10" s="115" t="s">
        <v>65</v>
      </c>
      <c r="F10" s="115" t="s">
        <v>9</v>
      </c>
      <c r="G10" s="116" t="s">
        <v>9</v>
      </c>
      <c r="H10" s="117" t="s">
        <v>10</v>
      </c>
      <c r="I10" s="115" t="s">
        <v>65</v>
      </c>
      <c r="J10" s="115" t="s">
        <v>64</v>
      </c>
      <c r="K10" s="115" t="s">
        <v>66</v>
      </c>
      <c r="L10" s="115" t="s">
        <v>65</v>
      </c>
      <c r="M10" s="118" t="s">
        <v>64</v>
      </c>
      <c r="N10" s="118" t="s">
        <v>9</v>
      </c>
      <c r="O10" s="119" t="s">
        <v>9</v>
      </c>
      <c r="P10" s="118" t="s">
        <v>9</v>
      </c>
      <c r="Q10" s="120" t="s">
        <v>9</v>
      </c>
      <c r="R10" s="121" t="s">
        <v>10</v>
      </c>
      <c r="S10" s="122" t="s">
        <v>10</v>
      </c>
      <c r="T10" s="123" t="s">
        <v>9</v>
      </c>
      <c r="U10" s="123" t="s">
        <v>9</v>
      </c>
      <c r="V10" s="123" t="s">
        <v>9</v>
      </c>
      <c r="W10" s="122" t="s">
        <v>9</v>
      </c>
      <c r="X10" s="123" t="s">
        <v>10</v>
      </c>
      <c r="Y10" s="122" t="s">
        <v>10</v>
      </c>
      <c r="Z10" s="123" t="s">
        <v>9</v>
      </c>
      <c r="AA10" s="122" t="s">
        <v>9</v>
      </c>
      <c r="AB10" s="123" t="s">
        <v>9</v>
      </c>
      <c r="AC10" s="122" t="s">
        <v>9</v>
      </c>
      <c r="AD10" s="123" t="s">
        <v>10</v>
      </c>
      <c r="AE10" s="123" t="s">
        <v>10</v>
      </c>
      <c r="AF10" s="123" t="s">
        <v>9</v>
      </c>
      <c r="AG10" s="123" t="s">
        <v>9</v>
      </c>
      <c r="AH10" s="123" t="s">
        <v>9</v>
      </c>
      <c r="AI10" s="123" t="s">
        <v>9</v>
      </c>
      <c r="AJ10" s="123" t="s">
        <v>10</v>
      </c>
      <c r="AK10" s="123" t="s">
        <v>10</v>
      </c>
      <c r="AL10" s="123" t="s">
        <v>9</v>
      </c>
      <c r="AM10" s="123" t="s">
        <v>9</v>
      </c>
      <c r="AN10" s="123" t="s">
        <v>9</v>
      </c>
      <c r="AO10" s="123" t="s">
        <v>9</v>
      </c>
      <c r="AP10" s="123" t="s">
        <v>10</v>
      </c>
      <c r="AQ10" s="123" t="s">
        <v>10</v>
      </c>
      <c r="AR10" s="123" t="s">
        <v>9</v>
      </c>
      <c r="AS10" s="123" t="s">
        <v>9</v>
      </c>
      <c r="AT10" s="123" t="s">
        <v>64</v>
      </c>
      <c r="AU10" s="123" t="s">
        <v>64</v>
      </c>
      <c r="AV10" s="123" t="s">
        <v>10</v>
      </c>
      <c r="AW10" s="123" t="s">
        <v>10</v>
      </c>
      <c r="AX10" s="123" t="s">
        <v>64</v>
      </c>
      <c r="AY10" s="123" t="s">
        <v>64</v>
      </c>
      <c r="AZ10" s="123" t="s">
        <v>11</v>
      </c>
      <c r="BA10" s="118" t="s">
        <v>64</v>
      </c>
      <c r="BB10" s="118" t="s">
        <v>64</v>
      </c>
      <c r="BC10" s="115" t="s">
        <v>65</v>
      </c>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67"/>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row>
    <row r="11" spans="1:243" s="55" customFormat="1" ht="89.25">
      <c r="A11" s="56" t="s">
        <v>0</v>
      </c>
      <c r="B11" s="56" t="s">
        <v>87</v>
      </c>
      <c r="C11" s="56" t="s">
        <v>1</v>
      </c>
      <c r="D11" s="57" t="s">
        <v>12</v>
      </c>
      <c r="E11" s="56" t="s">
        <v>13</v>
      </c>
      <c r="F11" s="56" t="s">
        <v>39</v>
      </c>
      <c r="G11" s="57" t="s">
        <v>40</v>
      </c>
      <c r="H11" s="56" t="s">
        <v>41</v>
      </c>
      <c r="I11" s="56" t="s">
        <v>14</v>
      </c>
      <c r="J11" s="56" t="s">
        <v>15</v>
      </c>
      <c r="K11" s="56" t="s">
        <v>16</v>
      </c>
      <c r="L11" s="56" t="s">
        <v>17</v>
      </c>
      <c r="M11" s="143" t="s">
        <v>77</v>
      </c>
      <c r="N11" s="59" t="s">
        <v>42</v>
      </c>
      <c r="O11" s="144" t="s">
        <v>78</v>
      </c>
      <c r="P11" s="59" t="s">
        <v>43</v>
      </c>
      <c r="Q11" s="145" t="s">
        <v>81</v>
      </c>
      <c r="R11" s="61" t="s">
        <v>44</v>
      </c>
      <c r="S11" s="144" t="s">
        <v>79</v>
      </c>
      <c r="T11" s="62" t="s">
        <v>45</v>
      </c>
      <c r="U11" s="62" t="s">
        <v>46</v>
      </c>
      <c r="V11" s="62" t="s">
        <v>47</v>
      </c>
      <c r="W11" s="144" t="s">
        <v>80</v>
      </c>
      <c r="X11" s="62" t="s">
        <v>48</v>
      </c>
      <c r="Y11" s="60" t="s">
        <v>49</v>
      </c>
      <c r="Z11" s="62" t="s">
        <v>50</v>
      </c>
      <c r="AA11" s="60" t="s">
        <v>51</v>
      </c>
      <c r="AB11" s="62" t="s">
        <v>52</v>
      </c>
      <c r="AC11" s="144" t="s">
        <v>82</v>
      </c>
      <c r="AD11" s="62" t="s">
        <v>53</v>
      </c>
      <c r="AE11" s="62" t="s">
        <v>54</v>
      </c>
      <c r="AF11" s="62" t="s">
        <v>55</v>
      </c>
      <c r="AG11" s="62"/>
      <c r="AH11" s="62"/>
      <c r="AI11" s="62"/>
      <c r="AJ11" s="62"/>
      <c r="AK11" s="62"/>
      <c r="AL11" s="62"/>
      <c r="AM11" s="62"/>
      <c r="AN11" s="62"/>
      <c r="AO11" s="62"/>
      <c r="AP11" s="62"/>
      <c r="AQ11" s="62"/>
      <c r="AR11" s="62" t="s">
        <v>56</v>
      </c>
      <c r="AS11" s="62" t="s">
        <v>57</v>
      </c>
      <c r="AT11" s="62" t="s">
        <v>58</v>
      </c>
      <c r="AU11" s="62"/>
      <c r="AV11" s="62"/>
      <c r="AW11" s="62"/>
      <c r="AX11" s="62"/>
      <c r="AY11" s="62"/>
      <c r="AZ11" s="62"/>
      <c r="BA11" s="58" t="s">
        <v>68</v>
      </c>
      <c r="BB11" s="58" t="s">
        <v>69</v>
      </c>
      <c r="BC11" s="142" t="s">
        <v>70</v>
      </c>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68"/>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row>
    <row r="12" spans="1:243" s="55" customFormat="1" ht="12.75">
      <c r="A12" s="63">
        <v>1</v>
      </c>
      <c r="B12" s="64">
        <v>2</v>
      </c>
      <c r="C12" s="63">
        <v>3</v>
      </c>
      <c r="D12" s="64">
        <v>3</v>
      </c>
      <c r="E12" s="63">
        <v>4</v>
      </c>
      <c r="F12" s="63">
        <v>5</v>
      </c>
      <c r="G12" s="64">
        <v>6</v>
      </c>
      <c r="H12" s="63">
        <v>8</v>
      </c>
      <c r="I12" s="63">
        <v>9</v>
      </c>
      <c r="J12" s="63">
        <v>10</v>
      </c>
      <c r="K12" s="63">
        <v>11</v>
      </c>
      <c r="L12" s="63">
        <v>12</v>
      </c>
      <c r="M12" s="64">
        <v>7</v>
      </c>
      <c r="N12" s="64">
        <v>8</v>
      </c>
      <c r="O12" s="64">
        <v>9</v>
      </c>
      <c r="P12" s="64">
        <v>10</v>
      </c>
      <c r="Q12" s="64">
        <v>10</v>
      </c>
      <c r="R12" s="63">
        <v>11</v>
      </c>
      <c r="S12" s="63">
        <v>12</v>
      </c>
      <c r="T12" s="63">
        <v>20</v>
      </c>
      <c r="U12" s="63">
        <v>13</v>
      </c>
      <c r="V12" s="63">
        <v>22</v>
      </c>
      <c r="W12" s="63">
        <v>23</v>
      </c>
      <c r="X12" s="63">
        <v>24</v>
      </c>
      <c r="Y12" s="63">
        <v>25</v>
      </c>
      <c r="Z12" s="63">
        <v>26</v>
      </c>
      <c r="AA12" s="63">
        <v>27</v>
      </c>
      <c r="AB12" s="63">
        <v>28</v>
      </c>
      <c r="AC12" s="63">
        <v>29</v>
      </c>
      <c r="AD12" s="63">
        <v>30</v>
      </c>
      <c r="AE12" s="63">
        <v>31</v>
      </c>
      <c r="AF12" s="63">
        <v>32</v>
      </c>
      <c r="AG12" s="63">
        <v>33</v>
      </c>
      <c r="AH12" s="63">
        <v>34</v>
      </c>
      <c r="AI12" s="63">
        <v>35</v>
      </c>
      <c r="AJ12" s="63">
        <v>36</v>
      </c>
      <c r="AK12" s="63">
        <v>37</v>
      </c>
      <c r="AL12" s="63">
        <v>38</v>
      </c>
      <c r="AM12" s="63">
        <v>39</v>
      </c>
      <c r="AN12" s="63">
        <v>40</v>
      </c>
      <c r="AO12" s="63">
        <v>41</v>
      </c>
      <c r="AP12" s="63">
        <v>42</v>
      </c>
      <c r="AQ12" s="63">
        <v>43</v>
      </c>
      <c r="AR12" s="63">
        <v>44</v>
      </c>
      <c r="AS12" s="63">
        <v>45</v>
      </c>
      <c r="AT12" s="63">
        <v>46</v>
      </c>
      <c r="AU12" s="63">
        <v>47</v>
      </c>
      <c r="AV12" s="63">
        <v>48</v>
      </c>
      <c r="AW12" s="63">
        <v>49</v>
      </c>
      <c r="AX12" s="63">
        <v>50</v>
      </c>
      <c r="AY12" s="63">
        <v>51</v>
      </c>
      <c r="AZ12" s="63">
        <v>52</v>
      </c>
      <c r="BA12" s="64">
        <v>13</v>
      </c>
      <c r="BB12" s="64">
        <v>14</v>
      </c>
      <c r="BC12" s="63">
        <v>15</v>
      </c>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68"/>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4"/>
      <c r="IF12" s="54"/>
      <c r="IG12" s="54"/>
      <c r="IH12" s="54"/>
      <c r="II12" s="54"/>
    </row>
    <row r="13" spans="1:243" s="75" customFormat="1" ht="34.5" customHeight="1">
      <c r="A13" s="65">
        <v>1</v>
      </c>
      <c r="B13" s="70" t="s">
        <v>32</v>
      </c>
      <c r="C13" s="67" t="s">
        <v>60</v>
      </c>
      <c r="D13" s="68">
        <v>1</v>
      </c>
      <c r="E13" s="23" t="s">
        <v>33</v>
      </c>
      <c r="F13" s="65">
        <v>590502100</v>
      </c>
      <c r="G13" s="127">
        <v>1</v>
      </c>
      <c r="H13" s="128"/>
      <c r="I13" s="70" t="s">
        <v>19</v>
      </c>
      <c r="J13" s="24">
        <f>IF(I13="Less(-)",-1,1)</f>
        <v>1</v>
      </c>
      <c r="K13" s="69" t="s">
        <v>26</v>
      </c>
      <c r="L13" s="69" t="s">
        <v>6</v>
      </c>
      <c r="M13" s="129"/>
      <c r="N13" s="190">
        <f>M13*G13</f>
        <v>0</v>
      </c>
      <c r="O13" s="130"/>
      <c r="P13" s="131">
        <f>N13*O13/100</f>
        <v>0</v>
      </c>
      <c r="Q13" s="134"/>
      <c r="R13" s="189"/>
      <c r="S13" s="132"/>
      <c r="T13" s="191">
        <f>IF(ISERROR((N13+P13)*(AR13/100)),"",(N13+P13)*(AR13/100))</f>
      </c>
      <c r="U13" s="191">
        <f>IF(ISERROR((N13+P13+AF13)*(AS13/100)),"",(N13+P13+AF13)*(AS13/100))</f>
      </c>
      <c r="V13" s="191">
        <f>IF(ISERROR((N13+P13)*(AT13/100)),"",(N13+P13)*(AT13/100))</f>
      </c>
      <c r="W13" s="132"/>
      <c r="X13" s="133">
        <f>IF(ISERROR(N13*(W13/100)),"",N13*(W13/100))</f>
        <v>0</v>
      </c>
      <c r="Y13" s="192"/>
      <c r="Z13" s="133">
        <f>IF(ISERROR(N13*(Y13/100)),"",N13*(Y13/100))</f>
        <v>0</v>
      </c>
      <c r="AA13" s="132"/>
      <c r="AB13" s="133">
        <f>IF(ISERROR(N13*(AA13/100)),"",N13*(AA13/100))</f>
        <v>0</v>
      </c>
      <c r="AC13" s="132"/>
      <c r="AD13" s="133">
        <f>IF(ISERROR(N13*(AC13/100)),"",N13*(AC13/100))</f>
        <v>0</v>
      </c>
      <c r="AE13" s="71">
        <f>IF(ISERROR((N13+P13+T13+U13+V13)),"",(N13+P13+T13+U13+V13))</f>
      </c>
      <c r="AF13" s="71">
        <f>IF(ISERROR((N13*Q13)),"",(N13*Q13))</f>
        <v>0</v>
      </c>
      <c r="AG13" s="71"/>
      <c r="AH13" s="71"/>
      <c r="AI13" s="71"/>
      <c r="AJ13" s="71"/>
      <c r="AK13" s="71"/>
      <c r="AL13" s="71"/>
      <c r="AM13" s="71"/>
      <c r="AN13" s="71"/>
      <c r="AO13" s="71"/>
      <c r="AP13" s="71"/>
      <c r="AQ13" s="71"/>
      <c r="AR13" s="71">
        <f>IF(ISERROR(VLOOKUP(S13,SPEC!$A$1:$D$6,2,FALSE)),"",VLOOKUP(S13,SPEC!$A$1:$D$6,2,FALSE))</f>
      </c>
      <c r="AS13" s="71">
        <f>IF(ISERROR(VLOOKUP(S13,SPEC!$A$1:$D$6,3,FALSE)),"",VLOOKUP(S13,SPEC!$A$1:$D$6,3,FALSE))</f>
      </c>
      <c r="AT13" s="71">
        <f>IF(ISERROR(VLOOKUP(S13,SPEC!$A$1:$D$6,4,FALSE)),"",VLOOKUP(S13,SPEC!$A$1:$D$6,4,FALSE))</f>
      </c>
      <c r="AU13" s="71"/>
      <c r="AV13" s="71"/>
      <c r="AW13" s="71"/>
      <c r="AX13" s="71"/>
      <c r="AY13" s="71"/>
      <c r="AZ13" s="71"/>
      <c r="BA13" s="72">
        <f>IF(ISERROR(N13),"",N13)</f>
        <v>0</v>
      </c>
      <c r="BB13" s="73">
        <f>IF(ISERROR(BA13+P13+X13+Z13+AD13+AF13+SUM(T13:V13)),"",BA13+P13+X13+Z13+AD13+AF13+SUM(T13:V13))</f>
        <v>0</v>
      </c>
      <c r="BC13" s="66">
        <f>IF((SpellNumber(L13,BB13))="INR Zero Only","",(SpellNumber(L13,BB13)))</f>
      </c>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16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74"/>
      <c r="IF13" s="74"/>
      <c r="IG13" s="74"/>
      <c r="IH13" s="74"/>
      <c r="II13" s="74"/>
    </row>
    <row r="14" spans="1:243" s="75" customFormat="1" ht="34.5" customHeight="1">
      <c r="A14" s="65">
        <v>2</v>
      </c>
      <c r="B14" s="70" t="s">
        <v>34</v>
      </c>
      <c r="C14" s="67" t="s">
        <v>61</v>
      </c>
      <c r="D14" s="68">
        <v>1</v>
      </c>
      <c r="E14" s="23" t="s">
        <v>35</v>
      </c>
      <c r="F14" s="65"/>
      <c r="G14" s="127">
        <v>1</v>
      </c>
      <c r="H14" s="128"/>
      <c r="I14" s="70" t="s">
        <v>19</v>
      </c>
      <c r="J14" s="24">
        <f>IF(I14="Less(-)",-1,1)</f>
        <v>1</v>
      </c>
      <c r="K14" s="69" t="s">
        <v>26</v>
      </c>
      <c r="L14" s="69" t="s">
        <v>6</v>
      </c>
      <c r="M14" s="129"/>
      <c r="N14" s="190">
        <f>M14*G14</f>
        <v>0</v>
      </c>
      <c r="O14" s="130"/>
      <c r="P14" s="131">
        <f>N14*O14/100</f>
        <v>0</v>
      </c>
      <c r="Q14" s="134"/>
      <c r="R14" s="189"/>
      <c r="S14" s="132"/>
      <c r="T14" s="191">
        <f>IF(ISERROR((N14+P14)*(AR14/100)),"",(N14+P14)*(AR14/100))</f>
      </c>
      <c r="U14" s="191">
        <f>IF(ISERROR((N14+P14+AF14)*(AS14/100)),"",(N14+P14+AF14)*(AS14/100))</f>
      </c>
      <c r="V14" s="191">
        <f>IF(ISERROR((N14+P14)*(AT14/100)),"",(N14+P14)*(AT14/100))</f>
      </c>
      <c r="W14" s="132"/>
      <c r="X14" s="133">
        <f>IF(ISERROR(N14*(W14/100)),"",N14*(W14/100))</f>
        <v>0</v>
      </c>
      <c r="Y14" s="192"/>
      <c r="Z14" s="133">
        <f>IF(ISERROR(N14*(Y14/100)),"",N14*(Y14/100))</f>
        <v>0</v>
      </c>
      <c r="AA14" s="132"/>
      <c r="AB14" s="133">
        <f>IF(ISERROR(N14*(AA14/100)),"",N14*(AA14/100))</f>
        <v>0</v>
      </c>
      <c r="AC14" s="132"/>
      <c r="AD14" s="133">
        <f>IF(ISERROR(N14*(AC14/100)),"",N14*(AC14/100))</f>
        <v>0</v>
      </c>
      <c r="AE14" s="71">
        <f>IF(ISERROR((N14+P14+T14+U14+V14)),"",(N14+P14+T14+U14+V14))</f>
      </c>
      <c r="AF14" s="71">
        <f>IF(ISERROR((N14*Q14)),"",(N14*Q14))</f>
        <v>0</v>
      </c>
      <c r="AG14" s="71"/>
      <c r="AH14" s="71"/>
      <c r="AI14" s="71"/>
      <c r="AJ14" s="71"/>
      <c r="AK14" s="71"/>
      <c r="AL14" s="71"/>
      <c r="AM14" s="71"/>
      <c r="AN14" s="71"/>
      <c r="AO14" s="71"/>
      <c r="AP14" s="71"/>
      <c r="AQ14" s="71"/>
      <c r="AR14" s="71">
        <f>IF(ISERROR(VLOOKUP(S14,SPEC!$A$1:$D$6,2,FALSE)),"",VLOOKUP(S14,SPEC!$A$1:$D$6,2,FALSE))</f>
      </c>
      <c r="AS14" s="71">
        <f>IF(ISERROR(VLOOKUP(S14,SPEC!$A$1:$D$6,3,FALSE)),"",VLOOKUP(S14,SPEC!$A$1:$D$6,3,FALSE))</f>
      </c>
      <c r="AT14" s="71">
        <f>IF(ISERROR(VLOOKUP(S14,SPEC!$A$1:$D$6,4,FALSE)),"",VLOOKUP(S14,SPEC!$A$1:$D$6,4,FALSE))</f>
      </c>
      <c r="AU14" s="71"/>
      <c r="AV14" s="71"/>
      <c r="AW14" s="71"/>
      <c r="AX14" s="71"/>
      <c r="AY14" s="71"/>
      <c r="AZ14" s="71"/>
      <c r="BA14" s="72">
        <f>IF(ISERROR(N14),"",N14)</f>
        <v>0</v>
      </c>
      <c r="BB14" s="73">
        <f>IF(ISERROR(BA14+P14+X14+Z14+AD14+AF14+SUM(T14:V14)),"",BA14+P14+X14+Z14+AD14+AF14+SUM(T14:V14))</f>
        <v>0</v>
      </c>
      <c r="BC14" s="66">
        <f>IF((SpellNumber(L14,BB14))="INR Zero Only","",(SpellNumber(L14,BB14)))</f>
      </c>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16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74"/>
      <c r="IF14" s="74"/>
      <c r="IG14" s="74"/>
      <c r="IH14" s="74"/>
      <c r="II14" s="74"/>
    </row>
    <row r="15" spans="1:243" s="75" customFormat="1" ht="34.5" customHeight="1">
      <c r="A15" s="65">
        <v>3</v>
      </c>
      <c r="B15" s="70" t="s">
        <v>36</v>
      </c>
      <c r="C15" s="67" t="s">
        <v>62</v>
      </c>
      <c r="D15" s="68">
        <v>1</v>
      </c>
      <c r="E15" s="23" t="s">
        <v>35</v>
      </c>
      <c r="F15" s="65"/>
      <c r="G15" s="127">
        <v>1</v>
      </c>
      <c r="H15" s="128"/>
      <c r="I15" s="70" t="s">
        <v>19</v>
      </c>
      <c r="J15" s="24">
        <f>IF(I15="Less(-)",-1,1)</f>
        <v>1</v>
      </c>
      <c r="K15" s="69" t="s">
        <v>26</v>
      </c>
      <c r="L15" s="69" t="s">
        <v>6</v>
      </c>
      <c r="M15" s="129"/>
      <c r="N15" s="190">
        <f>M15*G15</f>
        <v>0</v>
      </c>
      <c r="O15" s="130"/>
      <c r="P15" s="131">
        <f>N15*O15/100</f>
        <v>0</v>
      </c>
      <c r="Q15" s="134"/>
      <c r="R15" s="189"/>
      <c r="S15" s="132"/>
      <c r="T15" s="191">
        <f>IF(ISERROR((N15+P15)*(AR15/100)),"",(N15+P15)*(AR15/100))</f>
      </c>
      <c r="U15" s="191">
        <f>IF(ISERROR((N15+P15+AF15)*(AS15/100)),"",(N15+P15+AF15)*(AS15/100))</f>
      </c>
      <c r="V15" s="191">
        <f>IF(ISERROR((N15+P15)*(AT15/100)),"",(N15+P15)*(AT15/100))</f>
      </c>
      <c r="W15" s="132"/>
      <c r="X15" s="133">
        <f>IF(ISERROR(N15*(W15/100)),"",N15*(W15/100))</f>
        <v>0</v>
      </c>
      <c r="Y15" s="192"/>
      <c r="Z15" s="133">
        <f>IF(ISERROR(N15*(Y15/100)),"",N15*(Y15/100))</f>
        <v>0</v>
      </c>
      <c r="AA15" s="132"/>
      <c r="AB15" s="133">
        <f>IF(ISERROR(N15*(AA15/100)),"",N15*(AA15/100))</f>
        <v>0</v>
      </c>
      <c r="AC15" s="132"/>
      <c r="AD15" s="133">
        <f>IF(ISERROR(N15*(AC15/100)),"",N15*(AC15/100))</f>
        <v>0</v>
      </c>
      <c r="AE15" s="71">
        <f>IF(ISERROR((N15+P15+T15+U15+V15)),"",(N15+P15+T15+U15+V15))</f>
      </c>
      <c r="AF15" s="71">
        <f>IF(ISERROR((N15*Q15)),"",(N15*Q15))</f>
        <v>0</v>
      </c>
      <c r="AG15" s="71"/>
      <c r="AH15" s="71"/>
      <c r="AI15" s="71"/>
      <c r="AJ15" s="71"/>
      <c r="AK15" s="71"/>
      <c r="AL15" s="71"/>
      <c r="AM15" s="71"/>
      <c r="AN15" s="71"/>
      <c r="AO15" s="71"/>
      <c r="AP15" s="71"/>
      <c r="AQ15" s="71"/>
      <c r="AR15" s="71">
        <f>IF(ISERROR(VLOOKUP(S15,SPEC!$A$1:$D$6,2,FALSE)),"",VLOOKUP(S15,SPEC!$A$1:$D$6,2,FALSE))</f>
      </c>
      <c r="AS15" s="71">
        <f>IF(ISERROR(VLOOKUP(S15,SPEC!$A$1:$D$6,3,FALSE)),"",VLOOKUP(S15,SPEC!$A$1:$D$6,3,FALSE))</f>
      </c>
      <c r="AT15" s="71">
        <f>IF(ISERROR(VLOOKUP(S15,SPEC!$A$1:$D$6,4,FALSE)),"",VLOOKUP(S15,SPEC!$A$1:$D$6,4,FALSE))</f>
      </c>
      <c r="AU15" s="71"/>
      <c r="AV15" s="71"/>
      <c r="AW15" s="71"/>
      <c r="AX15" s="71"/>
      <c r="AY15" s="71"/>
      <c r="AZ15" s="71"/>
      <c r="BA15" s="72">
        <f>IF(ISERROR(N15),"",N15)</f>
        <v>0</v>
      </c>
      <c r="BB15" s="73">
        <f>IF(ISERROR(BA15+P15+X15+Z15+AD15+AF15+SUM(T15:V15)),"",BA15+P15+X15+Z15+AD15+AF15+SUM(T15:V15))</f>
        <v>0</v>
      </c>
      <c r="BC15" s="66">
        <f>IF((SpellNumber(L15,BB15))="INR Zero Only","",(SpellNumber(L15,BB15)))</f>
      </c>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16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74"/>
      <c r="IF15" s="74"/>
      <c r="IG15" s="74"/>
      <c r="IH15" s="74"/>
      <c r="II15" s="74"/>
    </row>
    <row r="16" spans="1:243" s="75" customFormat="1" ht="34.5" customHeight="1">
      <c r="A16" s="65">
        <v>4</v>
      </c>
      <c r="B16" s="70" t="s">
        <v>37</v>
      </c>
      <c r="C16" s="67" t="s">
        <v>63</v>
      </c>
      <c r="D16" s="68">
        <v>1</v>
      </c>
      <c r="E16" s="23" t="s">
        <v>35</v>
      </c>
      <c r="F16" s="65"/>
      <c r="G16" s="127">
        <v>1</v>
      </c>
      <c r="H16" s="128"/>
      <c r="I16" s="70" t="s">
        <v>19</v>
      </c>
      <c r="J16" s="24">
        <f>IF(I16="Less(-)",-1,1)</f>
        <v>1</v>
      </c>
      <c r="K16" s="69" t="s">
        <v>26</v>
      </c>
      <c r="L16" s="69" t="s">
        <v>6</v>
      </c>
      <c r="M16" s="129"/>
      <c r="N16" s="190">
        <f>M16*G16</f>
        <v>0</v>
      </c>
      <c r="O16" s="130"/>
      <c r="P16" s="131">
        <f>N16*O16/100</f>
        <v>0</v>
      </c>
      <c r="Q16" s="134"/>
      <c r="R16" s="189"/>
      <c r="S16" s="132"/>
      <c r="T16" s="191">
        <f>IF(ISERROR((N16+P16)*(AR16/100)),"",(N16+P16)*(AR16/100))</f>
      </c>
      <c r="U16" s="191">
        <f>IF(ISERROR((N16+P16+AF16)*(AS16/100)),"",(N16+P16+AF16)*(AS16/100))</f>
      </c>
      <c r="V16" s="191">
        <f>IF(ISERROR((N16+P16)*(AT16/100)),"",(N16+P16)*(AT16/100))</f>
      </c>
      <c r="W16" s="132"/>
      <c r="X16" s="133">
        <f>IF(ISERROR(N16*(W16/100)),"",N16*(W16/100))</f>
        <v>0</v>
      </c>
      <c r="Y16" s="192"/>
      <c r="Z16" s="133">
        <f>IF(ISERROR(N16*(Y16/100)),"",N16*(Y16/100))</f>
        <v>0</v>
      </c>
      <c r="AA16" s="132"/>
      <c r="AB16" s="133">
        <f>IF(ISERROR(N16*(AA16/100)),"",N16*(AA16/100))</f>
        <v>0</v>
      </c>
      <c r="AC16" s="132"/>
      <c r="AD16" s="133">
        <f>IF(ISERROR(N16*(AC16/100)),"",N16*(AC16/100))</f>
        <v>0</v>
      </c>
      <c r="AE16" s="71">
        <f>IF(ISERROR((N16+P16+T16+U16+V16)),"",(N16+P16+T16+U16+V16))</f>
      </c>
      <c r="AF16" s="71">
        <f>IF(ISERROR((N16*Q16)),"",(N16*Q16))</f>
        <v>0</v>
      </c>
      <c r="AG16" s="71"/>
      <c r="AH16" s="71"/>
      <c r="AI16" s="71"/>
      <c r="AJ16" s="71"/>
      <c r="AK16" s="71"/>
      <c r="AL16" s="71"/>
      <c r="AM16" s="71"/>
      <c r="AN16" s="71"/>
      <c r="AO16" s="71"/>
      <c r="AP16" s="71"/>
      <c r="AQ16" s="71"/>
      <c r="AR16" s="71">
        <f>IF(ISERROR(VLOOKUP(S16,SPEC!$A$1:$D$6,2,FALSE)),"",VLOOKUP(S16,SPEC!$A$1:$D$6,2,FALSE))</f>
      </c>
      <c r="AS16" s="71">
        <f>IF(ISERROR(VLOOKUP(S16,SPEC!$A$1:$D$6,3,FALSE)),"",VLOOKUP(S16,SPEC!$A$1:$D$6,3,FALSE))</f>
      </c>
      <c r="AT16" s="71">
        <f>IF(ISERROR(VLOOKUP(S16,SPEC!$A$1:$D$6,4,FALSE)),"",VLOOKUP(S16,SPEC!$A$1:$D$6,4,FALSE))</f>
      </c>
      <c r="AU16" s="71"/>
      <c r="AV16" s="71"/>
      <c r="AW16" s="71"/>
      <c r="AX16" s="71"/>
      <c r="AY16" s="71"/>
      <c r="AZ16" s="71"/>
      <c r="BA16" s="72">
        <f>IF(ISERROR(N16),"",N16)</f>
        <v>0</v>
      </c>
      <c r="BB16" s="73">
        <f>IF(ISERROR(BA16+P16+X16+Z16+AD16+AF16+SUM(T16:V16)),"",BA16+P16+X16+Z16+AD16+AF16+SUM(T16:V16))</f>
        <v>0</v>
      </c>
      <c r="BC16" s="66">
        <f>IF((SpellNumber(L16,BB16))="INR Zero Only","",(SpellNumber(L16,BB16)))</f>
      </c>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16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74"/>
      <c r="IF16" s="74"/>
      <c r="IG16" s="74"/>
      <c r="IH16" s="74"/>
      <c r="II16" s="74"/>
    </row>
    <row r="17" spans="1:243" s="84" customFormat="1" ht="34.5" customHeight="1">
      <c r="A17" s="76" t="s">
        <v>22</v>
      </c>
      <c r="B17" s="76"/>
      <c r="C17" s="70"/>
      <c r="D17" s="68"/>
      <c r="E17" s="70"/>
      <c r="F17" s="65"/>
      <c r="G17" s="68"/>
      <c r="H17" s="77"/>
      <c r="I17" s="78"/>
      <c r="J17" s="78"/>
      <c r="K17" s="78"/>
      <c r="L17" s="70"/>
      <c r="M17" s="26"/>
      <c r="N17" s="26"/>
      <c r="O17" s="79"/>
      <c r="P17" s="26"/>
      <c r="Q17" s="80"/>
      <c r="R17" s="30"/>
      <c r="S17" s="31"/>
      <c r="T17" s="32"/>
      <c r="U17" s="32"/>
      <c r="V17" s="32"/>
      <c r="W17" s="31"/>
      <c r="X17" s="32"/>
      <c r="Y17" s="31"/>
      <c r="Z17" s="32"/>
      <c r="AA17" s="31"/>
      <c r="AB17" s="32"/>
      <c r="AC17" s="31"/>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81">
        <f>SUM(BA13:BA16)</f>
        <v>0</v>
      </c>
      <c r="BB17" s="81">
        <f>SUM(BB13:BB16)</f>
        <v>0</v>
      </c>
      <c r="BC17" s="66" t="str">
        <f>SpellNumber($E$2,BB17)</f>
        <v>INR Zero Only</v>
      </c>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69"/>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3">
        <v>4</v>
      </c>
      <c r="IF17" s="83" t="s">
        <v>20</v>
      </c>
      <c r="IG17" s="83" t="s">
        <v>21</v>
      </c>
      <c r="IH17" s="83">
        <v>10</v>
      </c>
      <c r="II17" s="83" t="s">
        <v>18</v>
      </c>
    </row>
    <row r="18" spans="1:243" s="102" customFormat="1" ht="34.5" customHeight="1" hidden="1">
      <c r="A18" s="76" t="s">
        <v>28</v>
      </c>
      <c r="B18" s="76"/>
      <c r="C18" s="85"/>
      <c r="D18" s="86"/>
      <c r="E18" s="87" t="s">
        <v>23</v>
      </c>
      <c r="F18" s="88"/>
      <c r="G18" s="89"/>
      <c r="H18" s="90"/>
      <c r="I18" s="91"/>
      <c r="J18" s="91"/>
      <c r="K18" s="92"/>
      <c r="L18" s="93"/>
      <c r="M18" s="94" t="s">
        <v>24</v>
      </c>
      <c r="N18" s="95"/>
      <c r="O18" s="79"/>
      <c r="P18" s="26"/>
      <c r="Q18" s="80"/>
      <c r="R18" s="30"/>
      <c r="S18" s="31"/>
      <c r="T18" s="96"/>
      <c r="U18" s="96"/>
      <c r="V18" s="96"/>
      <c r="W18" s="97"/>
      <c r="X18" s="96"/>
      <c r="Y18" s="97"/>
      <c r="Z18" s="96"/>
      <c r="AA18" s="97"/>
      <c r="AB18" s="96"/>
      <c r="AC18" s="97"/>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8">
        <f>IF(ISBLANK(F18),0,IF(E18="Excess (+)",ROUND(BA17+(BA17*F18),2),IF(E18="Less (-)",ROUND(BA17+(BA17*F18*(-1)),2),0)))</f>
        <v>0</v>
      </c>
      <c r="BB18" s="99">
        <f>ROUND(BA18,0)</f>
        <v>0</v>
      </c>
      <c r="BC18" s="66" t="str">
        <f>SpellNumber(L18,BB18)</f>
        <v> Zero Only</v>
      </c>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1"/>
      <c r="IF18" s="101"/>
      <c r="IG18" s="101"/>
      <c r="IH18" s="101"/>
      <c r="II18" s="101"/>
    </row>
    <row r="19" spans="1:243" s="102" customFormat="1" ht="34.5" customHeight="1">
      <c r="A19" s="76" t="s">
        <v>27</v>
      </c>
      <c r="B19" s="76"/>
      <c r="C19" s="103" t="str">
        <f>SpellNumber($E$2,BB17)</f>
        <v>INR Zero Only</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1"/>
      <c r="IF19" s="101"/>
      <c r="IG19" s="101"/>
      <c r="IH19" s="101"/>
      <c r="II19" s="101"/>
    </row>
    <row r="20" spans="1:243" s="55" customFormat="1" ht="34.5" customHeight="1" hidden="1">
      <c r="A20" s="24" t="s">
        <v>59</v>
      </c>
      <c r="B20" s="24"/>
      <c r="C20" s="104"/>
      <c r="D20" s="105"/>
      <c r="E20" s="104"/>
      <c r="F20" s="106"/>
      <c r="G20" s="105"/>
      <c r="H20" s="107"/>
      <c r="I20" s="104"/>
      <c r="J20" s="104"/>
      <c r="K20" s="104"/>
      <c r="L20" s="104"/>
      <c r="M20" s="108"/>
      <c r="N20" s="26"/>
      <c r="O20" s="109"/>
      <c r="P20" s="26"/>
      <c r="Q20" s="80"/>
      <c r="R20" s="30"/>
      <c r="S20" s="31"/>
      <c r="T20" s="32"/>
      <c r="U20" s="32"/>
      <c r="V20" s="32"/>
      <c r="W20" s="31"/>
      <c r="X20" s="32"/>
      <c r="Y20" s="31"/>
      <c r="Z20" s="32"/>
      <c r="AA20" s="31"/>
      <c r="AB20" s="32"/>
      <c r="AC20" s="31"/>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108"/>
      <c r="BB20" s="26"/>
      <c r="BC20" s="114"/>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68"/>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4"/>
      <c r="IF20" s="54"/>
      <c r="IG20" s="54"/>
      <c r="IH20" s="54"/>
      <c r="II20" s="54"/>
    </row>
  </sheetData>
  <sheetProtection password="DB5D" sheet="1" objects="1" scenarios="1"/>
  <mergeCells count="10">
    <mergeCell ref="S8:BC8"/>
    <mergeCell ref="A9:BC9"/>
    <mergeCell ref="C19:BC19"/>
    <mergeCell ref="A1:L1"/>
    <mergeCell ref="A4:BC4"/>
    <mergeCell ref="A5:BC5"/>
    <mergeCell ref="A6:BC6"/>
    <mergeCell ref="A7:BC7"/>
    <mergeCell ref="B8:F8"/>
    <mergeCell ref="M8:Q8"/>
  </mergeCells>
  <dataValidations count="41">
    <dataValidation type="decimal" showInputMessage="1" showErrorMessage="1" errorTitle="Invalid Entry" error="Select from the List only" sqref="K18">
      <formula1>0</formula1>
      <formula2>99.9</formula2>
    </dataValidation>
    <dataValidation type="list" showInputMessage="1" showErrorMessage="1" errorTitle="Invalid Entry" error="Select from the List only" sqref="D18">
      <formula1>"Select, Option C1, Option D1"</formula1>
    </dataValidation>
    <dataValidation type="list" showInputMessage="1" showErrorMessage="1" errorTitle="Invalid Entry" error="Select from the List only" sqref="E18">
      <formula1>IF(ISBLANK(F18),$A$3:$C$3,$B$3:$C$3)</formula1>
    </dataValidation>
    <dataValidation type="list" allowBlank="1" showInputMessage="1" showErrorMessage="1" errorTitle="Invalid Entry" error="Select from the List only" sqref="B2">
      <formula1>"Item Rate, Percentage, Item Wise"</formula1>
    </dataValidation>
    <dataValidation type="list" allowBlank="1" showInputMessage="1" showErrorMessage="1" errorTitle="Invalid Entry" error="Select from the List only" sqref="C2">
      <formula1>"Normal, SingleWindow, Alternate"</formula1>
    </dataValidation>
    <dataValidation type="list" allowBlank="1" showInputMessage="1" showErrorMessage="1" errorTitle="Invalid Entry" error="Select from the List only" sqref="D2">
      <formula1>"INR Only, INR and Other Currency"</formula1>
    </dataValidation>
    <dataValidation type="decimal" showInputMessage="1" showErrorMessage="1" errorTitle="Invalid Entry" error="Select from the List only" sqref="L18">
      <formula1>0</formula1>
      <formula2>IF(E18&lt;&gt;"Select",99.9,0)</formula2>
    </dataValidation>
    <dataValidation type="decimal" allowBlank="1" showInputMessage="1" showErrorMessage="1" errorTitle="Invalid Entry" error="Select from the List only" sqref="F18">
      <formula1>IF(E18&lt;&gt;"Select",0,-1)</formula1>
      <formula2>IF(E18&lt;&gt;"Select",99.99,-1)</formula2>
    </dataValidation>
    <dataValidation type="decimal" allowBlank="1" showInputMessage="1" showErrorMessage="1" errorTitle="Invalid Entry" error="Select from the List only" sqref="A16">
      <formula1>0</formula1>
      <formula2>999999999999999</formula2>
    </dataValidation>
    <dataValidation allowBlank="1" showInputMessage="1" showErrorMessage="1" errorTitle="Invalid Entry" error="Select from the List only" sqref="C16"/>
    <dataValidation allowBlank="1" showInputMessage="1" showErrorMessage="1" errorTitle="Invalid Entry" error="Select from the List only" sqref="E16"/>
    <dataValidation type="decimal" allowBlank="1" showInputMessage="1" showErrorMessage="1" errorTitle="Invalid Entry" error="Select from the List only" sqref="F16">
      <formula1>0</formula1>
      <formula2>999999999999999</formula2>
    </dataValidation>
    <dataValidation type="list" allowBlank="1" showInputMessage="1" showErrorMessage="1" errorTitle="Invalid Entry" error="Select from the List only" sqref="H13:H16">
      <formula1>"No"</formula1>
    </dataValidation>
    <dataValidation allowBlank="1" showInputMessage="1" showErrorMessage="1" errorTitle="Invalid Entry" error="Select from the List only" sqref="R13:R16"/>
    <dataValidation type="list" allowBlank="1" showInputMessage="1" showErrorMessage="1" prompt="Select appropriate TAX CODE" errorTitle="Invalid Entry" error="Select from the List only" sqref="S13:S16">
      <formula1>TAXCODE</formula1>
    </dataValidation>
    <dataValidation type="decimal" allowBlank="1" showInputMessage="1" showErrorMessage="1" errorTitle="Invalid Entry" error="Select from the List only" sqref="A13:A15">
      <formula1>0</formula1>
      <formula2>999999999999999</formula2>
    </dataValidation>
    <dataValidation allowBlank="1" showInputMessage="1" showErrorMessage="1" errorTitle="Invalid Entry" error="Select from the List only" sqref="C13"/>
    <dataValidation type="decimal" allowBlank="1" showInputMessage="1" showErrorMessage="1" errorTitle="Invalid Entry" error="Select from the List only" sqref="D13">
      <formula1>0</formula1>
      <formula2>999999999999999</formula2>
    </dataValidation>
    <dataValidation allowBlank="1" showInputMessage="1" showErrorMessage="1" errorTitle="Invalid Entry" error="Select from the List only" sqref="E13"/>
    <dataValidation type="decimal" allowBlank="1" showInputMessage="1" showErrorMessage="1" errorTitle="Invalid Entry" error="Select from the List only" sqref="F13">
      <formula1>0</formula1>
      <formula2>999999999999999</formula2>
    </dataValidation>
    <dataValidation type="decimal" allowBlank="1" showInputMessage="1" showErrorMessage="1" prompt="Enter offered Qty., if differs from required Qty." errorTitle="Invalid Entry" error="Select from the List only" sqref="G13">
      <formula1>0</formula1>
      <formula2>999999999999999</formula2>
    </dataValidation>
    <dataValidation type="list" showInputMessage="1" showErrorMessage="1" errorTitle="Invalid Entry" error="Select from the List only" sqref="I13:I16">
      <formula1>"Excess(+), Less(-)"</formula1>
    </dataValidation>
    <dataValidation allowBlank="1" showInputMessage="1" showErrorMessage="1" errorTitle="Invalid Entry" error="Select from the List only" sqref="J13:J16"/>
    <dataValidation type="list" allowBlank="1" showInputMessage="1" showErrorMessage="1" errorTitle="Invalid Entry" error="Select from the List only" sqref="K13:K16">
      <formula1>"Partial Conversion, Full Conversion"</formula1>
    </dataValidation>
    <dataValidation type="list" allowBlank="1" showInputMessage="1" showErrorMessage="1" errorTitle="Invalid Entry" error="Select from the List only" sqref="L13:L16">
      <formula1>"INR"</formula1>
    </dataValidation>
    <dataValidation type="decimal" allowBlank="1" showInputMessage="1" showErrorMessage="1" prompt="Enter BASIC RATE for this item (figures)" errorTitle="Invalid Entry" error="Select from the List only" sqref="M13:M16">
      <formula1>0</formula1>
      <formula2>999999999999999</formula2>
    </dataValidation>
    <dataValidation type="decimal" allowBlank="1" showInputMessage="1" showErrorMessage="1" errorTitle="Invalid Entry" error="Select from the List only" sqref="N13:N16">
      <formula1>0</formula1>
      <formula2>999999999999999</formula2>
    </dataValidation>
    <dataValidation type="decimal" allowBlank="1" showInputMessage="1" showErrorMessage="1" prompt="Enter P&amp;F Charges, if any (%)" errorTitle="Invalid Entry" error="Select from the List only" sqref="O13:O16">
      <formula1>0</formula1>
      <formula2>999999999999999</formula2>
    </dataValidation>
    <dataValidation allowBlank="1" showInputMessage="1" showErrorMessage="1" errorTitle="Invalid Entry" error="Select from the List only" sqref="C14"/>
    <dataValidation type="decimal" allowBlank="1" showInputMessage="1" showErrorMessage="1" errorTitle="Invalid Entry" error="Select from the List only" sqref="D14">
      <formula1>0</formula1>
      <formula2>999999999999999</formula2>
    </dataValidation>
    <dataValidation allowBlank="1" showInputMessage="1" showErrorMessage="1" errorTitle="Invalid Entry" error="Select from the List only" sqref="E14"/>
    <dataValidation type="decimal" allowBlank="1" showInputMessage="1" showErrorMessage="1" errorTitle="Invalid Entry" error="Select from the List only" sqref="F14">
      <formula1>0</formula1>
      <formula2>999999999999999</formula2>
    </dataValidation>
    <dataValidation type="decimal" allowBlank="1" showInputMessage="1" showErrorMessage="1" errorTitle="Invalid Entry" error="Select from the List only" sqref="G14">
      <formula1>0</formula1>
      <formula2>999999999999999</formula2>
    </dataValidation>
    <dataValidation allowBlank="1" showInputMessage="1" showErrorMessage="1" errorTitle="Invalid Entry" error="Select from the List only" sqref="C15"/>
    <dataValidation type="decimal" allowBlank="1" showInputMessage="1" showErrorMessage="1" errorTitle="Invalid Entry" error="Select from the List only" sqref="D15">
      <formula1>0</formula1>
      <formula2>999999999999999</formula2>
    </dataValidation>
    <dataValidation allowBlank="1" showInputMessage="1" showErrorMessage="1" errorTitle="Invalid Entry" error="Select from the List only" sqref="E15"/>
    <dataValidation type="decimal" allowBlank="1" showInputMessage="1" showErrorMessage="1" errorTitle="Invalid Entry" error="Select from the List only" sqref="F15">
      <formula1>0</formula1>
      <formula2>999999999999999</formula2>
    </dataValidation>
    <dataValidation type="decimal" allowBlank="1" showInputMessage="1" showErrorMessage="1" errorTitle="Invalid Entry" error="Select from the List only" sqref="G15">
      <formula1>0</formula1>
      <formula2>999999999999999</formula2>
    </dataValidation>
    <dataValidation type="decimal" allowBlank="1" showInputMessage="1" showErrorMessage="1" errorTitle="Invalid Entry" error="Select from the List only" sqref="D16">
      <formula1>0</formula1>
      <formula2>999999999999999</formula2>
    </dataValidation>
    <dataValidation type="decimal" allowBlank="1" showInputMessage="1" showErrorMessage="1" errorTitle="Invalid Entry" error="Select from the List only" sqref="G16">
      <formula1>0</formula1>
      <formula2>999999999999999</formula2>
    </dataValidation>
    <dataValidation allowBlank="1" showInputMessage="1" showErrorMessage="1" prompt="Enter FREIGHT Charges, if any (%)" sqref="W13:W16"/>
  </dataValidations>
  <printOptions/>
  <pageMargins left="0.35" right="0.24" top="0.75" bottom="0.44"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cols>
    <col min="2" max="5" width="9.140625" style="2" customWidth="1"/>
    <col min="6" max="6" width="9.140625" style="3" customWidth="1"/>
    <col min="7" max="7" width="9.140625" style="2" customWidth="1"/>
    <col min="8" max="8" width="9.140625" style="5" customWidth="1"/>
    <col min="9" max="17" width="9.140625" style="2" customWidth="1"/>
    <col min="18" max="52" width="9.140625" style="4" customWidth="1"/>
    <col min="53" max="55" width="9.140625" style="2" customWidth="1"/>
  </cols>
  <sheetData>
    <row r="6" spans="5:11" ht="15">
      <c r="E6" s="1" t="s">
        <v>2</v>
      </c>
      <c r="F6" s="1"/>
      <c r="G6" s="1"/>
      <c r="H6" s="1"/>
      <c r="I6" s="1"/>
      <c r="J6" s="1"/>
      <c r="K6" s="1"/>
    </row>
    <row r="7" spans="5:11" ht="15">
      <c r="E7" s="1"/>
      <c r="F7" s="1"/>
      <c r="G7" s="1"/>
      <c r="H7" s="1"/>
      <c r="I7" s="1"/>
      <c r="J7" s="1"/>
      <c r="K7" s="1"/>
    </row>
    <row r="8" spans="5:11" ht="15">
      <c r="E8" s="1"/>
      <c r="F8" s="1"/>
      <c r="G8" s="1"/>
      <c r="H8" s="1"/>
      <c r="I8" s="1"/>
      <c r="J8" s="1"/>
      <c r="K8" s="1"/>
    </row>
    <row r="9" spans="5:11" ht="15">
      <c r="E9" s="1"/>
      <c r="F9" s="1"/>
      <c r="G9" s="1"/>
      <c r="H9" s="1"/>
      <c r="I9" s="1"/>
      <c r="J9" s="1"/>
      <c r="K9" s="1"/>
    </row>
    <row r="10" spans="5:11" ht="15">
      <c r="E10" s="1"/>
      <c r="F10" s="1"/>
      <c r="G10" s="1"/>
      <c r="H10" s="1"/>
      <c r="I10" s="1"/>
      <c r="J10" s="1"/>
      <c r="K10" s="1"/>
    </row>
    <row r="11" spans="5:11" ht="15">
      <c r="E11" s="1"/>
      <c r="F11" s="1"/>
      <c r="G11" s="1"/>
      <c r="H11" s="1"/>
      <c r="I11" s="1"/>
      <c r="J11" s="1"/>
      <c r="K11" s="1"/>
    </row>
    <row r="12" spans="5:11" ht="15">
      <c r="E12" s="1"/>
      <c r="F12" s="1"/>
      <c r="G12" s="1"/>
      <c r="H12" s="1"/>
      <c r="I12" s="1"/>
      <c r="J12" s="1"/>
      <c r="K12" s="1"/>
    </row>
    <row r="13" spans="5:11" ht="15">
      <c r="E13" s="1"/>
      <c r="F13" s="1"/>
      <c r="G13" s="1"/>
      <c r="H13" s="1"/>
      <c r="I13" s="1"/>
      <c r="J13" s="1"/>
      <c r="K13" s="1"/>
    </row>
    <row r="14" spans="5:11" ht="15">
      <c r="E14" s="1"/>
      <c r="F14" s="1"/>
      <c r="G14" s="1"/>
      <c r="H14" s="1"/>
      <c r="I14" s="1"/>
      <c r="J14" s="1"/>
      <c r="K14" s="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cp:lastModifiedBy>
  <cp:lastPrinted>2014-12-11T06:40:55Z</cp:lastPrinted>
  <dcterms:created xsi:type="dcterms:W3CDTF">2009-01-30T06:42:42Z</dcterms:created>
  <dcterms:modified xsi:type="dcterms:W3CDTF">2022-04-20T09:21:23Z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R1khr8aj14bBC451IKbwqy16GIA=</vt:lpwstr>
  </property>
</Properties>
</file>